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quants</author>
  </authors>
  <commentList>
    <comment ref="F9" authorId="0">
      <text>
        <r>
          <rPr>
            <b/>
            <sz val="9"/>
            <rFont val="ＭＳ Ｐゴシック"/>
            <family val="3"/>
          </rPr>
          <t xml:space="preserve">指数化とは、比較のために初日を100と調整した為替レートです。
</t>
        </r>
      </text>
    </comment>
    <comment ref="I12" authorId="0">
      <text>
        <r>
          <rPr>
            <b/>
            <sz val="9"/>
            <rFont val="ＭＳ Ｐゴシック"/>
            <family val="3"/>
          </rPr>
          <t>合成リターンの計算式は、シートの式を参照してください。</t>
        </r>
      </text>
    </comment>
    <comment ref="J10" authorId="0">
      <text>
        <r>
          <rPr>
            <b/>
            <sz val="9"/>
            <rFont val="ＭＳ Ｐゴシック"/>
            <family val="3"/>
          </rPr>
          <t>合成リターンを累積した値です。</t>
        </r>
      </text>
    </comment>
    <comment ref="I7" authorId="0">
      <text>
        <r>
          <rPr>
            <b/>
            <sz val="9"/>
            <rFont val="ＭＳ Ｐゴシック"/>
            <family val="3"/>
          </rPr>
          <t xml:space="preserve">ウエイトは必ず100％となるようにしてください。
</t>
        </r>
      </text>
    </comment>
    <comment ref="I5" authorId="0">
      <text>
        <r>
          <rPr>
            <b/>
            <sz val="9"/>
            <rFont val="ＭＳ Ｐゴシック"/>
            <family val="3"/>
          </rPr>
          <t>-100%から100%まで変更可能です。</t>
        </r>
      </text>
    </comment>
    <comment ref="I6" authorId="0">
      <text>
        <r>
          <rPr>
            <b/>
            <sz val="9"/>
            <rFont val="ＭＳ Ｐゴシック"/>
            <family val="3"/>
          </rPr>
          <t>-100%から100%まで変更可能です。</t>
        </r>
      </text>
    </comment>
    <comment ref="B10" authorId="0">
      <text>
        <r>
          <rPr>
            <b/>
            <sz val="9"/>
            <rFont val="ＭＳ Ｐゴシック"/>
            <family val="3"/>
          </rPr>
          <t>USDJPYの為替レート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b/>
            <sz val="9"/>
            <rFont val="ＭＳ Ｐゴシック"/>
            <family val="3"/>
          </rPr>
          <t>EURCHFの為替レート</t>
        </r>
        <r>
          <rPr>
            <sz val="9"/>
            <rFont val="ＭＳ Ｐゴシック"/>
            <family val="3"/>
          </rPr>
          <t xml:space="preserve">
</t>
        </r>
      </text>
    </comment>
    <comment ref="C5" authorId="0">
      <text>
        <r>
          <rPr>
            <sz val="9"/>
            <rFont val="ＭＳ Ｐゴシック"/>
            <family val="3"/>
          </rPr>
          <t>USDJPYの日次リターンの標準偏差
D列にSTDEV関数を適用した</t>
        </r>
      </text>
    </comment>
    <comment ref="C6" authorId="0">
      <text>
        <r>
          <rPr>
            <sz val="9"/>
            <rFont val="ＭＳ Ｐゴシック"/>
            <family val="3"/>
          </rPr>
          <t>EURCHFの日次リターンの標準偏差
E列にSTDEV関数を適用した</t>
        </r>
      </text>
    </comment>
    <comment ref="D5" authorId="0">
      <text>
        <r>
          <rPr>
            <sz val="9"/>
            <rFont val="ＭＳ Ｐゴシック"/>
            <family val="3"/>
          </rPr>
          <t>C5の年率換算値
年間日数を260日とした</t>
        </r>
      </text>
    </comment>
    <comment ref="D6" authorId="0">
      <text>
        <r>
          <rPr>
            <sz val="9"/>
            <rFont val="ＭＳ Ｐゴシック"/>
            <family val="3"/>
          </rPr>
          <t xml:space="preserve">C6の年率換算値
</t>
        </r>
      </text>
    </comment>
    <comment ref="C7" authorId="0">
      <text>
        <r>
          <rPr>
            <sz val="9"/>
            <rFont val="ＭＳ Ｐゴシック"/>
            <family val="3"/>
          </rPr>
          <t xml:space="preserve">ポートフォリオリターンの標準偏差
I列にSTDEVを適用した
</t>
        </r>
      </text>
    </comment>
    <comment ref="D7" authorId="0">
      <text>
        <r>
          <rPr>
            <sz val="9"/>
            <rFont val="ＭＳ Ｐゴシック"/>
            <family val="3"/>
          </rPr>
          <t>C7の年率換算値</t>
        </r>
      </text>
    </comment>
    <comment ref="I9" authorId="0">
      <text>
        <r>
          <rPr>
            <b/>
            <sz val="9"/>
            <rFont val="ＭＳ Ｐゴシック"/>
            <family val="3"/>
          </rPr>
          <t>USDJPYとEURCHFをI5,I6で指定したウエイトで保有したポートフォリオ</t>
        </r>
      </text>
    </comment>
    <comment ref="M4" authorId="0">
      <text>
        <r>
          <rPr>
            <sz val="11"/>
            <rFont val="ＭＳ Ｐゴシック"/>
            <family val="3"/>
          </rPr>
          <t xml:space="preserve">D列とE列の相関係数
相関係数はリターンを使って計算する
</t>
        </r>
      </text>
    </comment>
    <comment ref="M5" authorId="0">
      <text>
        <r>
          <rPr>
            <sz val="11"/>
            <rFont val="ＭＳ Ｐゴシック"/>
            <family val="3"/>
          </rPr>
          <t xml:space="preserve">相関係数にそれぞれの標準偏差をかけると共分散になる
</t>
        </r>
      </text>
    </comment>
    <comment ref="M6" authorId="0">
      <text>
        <r>
          <rPr>
            <sz val="11"/>
            <rFont val="ＭＳ Ｐゴシック"/>
            <family val="3"/>
          </rPr>
          <t xml:space="preserve">標準偏差、相関、ウエイトを用いて計算したポートフォリオの分散
</t>
        </r>
      </text>
    </comment>
    <comment ref="M7" authorId="0">
      <text>
        <r>
          <rPr>
            <sz val="11"/>
            <rFont val="ＭＳ Ｐゴシック"/>
            <family val="3"/>
          </rPr>
          <t>分散の平方根</t>
        </r>
      </text>
    </comment>
    <comment ref="N7" authorId="0">
      <text>
        <r>
          <rPr>
            <sz val="11"/>
            <rFont val="ＭＳ Ｐゴシック"/>
            <family val="3"/>
          </rPr>
          <t>M5の年率換算値</t>
        </r>
        <r>
          <rPr>
            <b/>
            <sz val="11"/>
            <rFont val="ＭＳ Ｐゴシック"/>
            <family val="3"/>
          </rPr>
          <t xml:space="preserve">
D7と完全に一致している</t>
        </r>
      </text>
    </comment>
  </commentList>
</comments>
</file>

<file path=xl/sharedStrings.xml><?xml version="1.0" encoding="utf-8"?>
<sst xmlns="http://schemas.openxmlformats.org/spreadsheetml/2006/main" count="34" uniqueCount="26">
  <si>
    <t>USDJPY</t>
  </si>
  <si>
    <t>USDJPY</t>
  </si>
  <si>
    <t>CHFJPY</t>
  </si>
  <si>
    <t>EURJPY</t>
  </si>
  <si>
    <t>EURCHF</t>
  </si>
  <si>
    <t>EURCHF</t>
  </si>
  <si>
    <t>レート</t>
  </si>
  <si>
    <t>リターン</t>
  </si>
  <si>
    <t>USDJPYのウエイト</t>
  </si>
  <si>
    <t>EUFCHFのウエイト</t>
  </si>
  <si>
    <t>日次</t>
  </si>
  <si>
    <t>累積</t>
  </si>
  <si>
    <t>指数化</t>
  </si>
  <si>
    <t>ウエイトの合計</t>
  </si>
  <si>
    <t>日付</t>
  </si>
  <si>
    <t>無断転載はご遠慮ください。</t>
  </si>
  <si>
    <t>標準偏差</t>
  </si>
  <si>
    <t>年率</t>
  </si>
  <si>
    <t>ポートフォリオ</t>
  </si>
  <si>
    <t>日次リターン</t>
  </si>
  <si>
    <t>共分散</t>
  </si>
  <si>
    <t>相関</t>
  </si>
  <si>
    <t>ポートフォリオの分散</t>
  </si>
  <si>
    <t>ポートフォリオの標準偏差</t>
  </si>
  <si>
    <t>© スワップ派のためのFXポートフォリオ</t>
  </si>
  <si>
    <t>スワップ派のためのFXポートフォリオ　相関係数を使ってポートフォリオの標準偏差を計算する　2008/01/02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</si>
</sst>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_ "/>
    <numFmt numFmtId="181" formatCode="0.0000000_ "/>
    <numFmt numFmtId="182" formatCode="0.000000_ "/>
    <numFmt numFmtId="183" formatCode="0.00000_ "/>
    <numFmt numFmtId="184" formatCode="0.0000_ "/>
    <numFmt numFmtId="185" formatCode="mm/dd"/>
    <numFmt numFmtId="186" formatCode="0.0_ "/>
    <numFmt numFmtId="187" formatCode="0.00_ "/>
    <numFmt numFmtId="188" formatCode="0.000_ "/>
    <numFmt numFmtId="189" formatCode="0.0%"/>
    <numFmt numFmtId="190" formatCode="0.0000000000000000%"/>
    <numFmt numFmtId="191" formatCode="0.000000000000000%"/>
    <numFmt numFmtId="192" formatCode="0.00000000000000%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00000%"/>
    <numFmt numFmtId="199" formatCode="0.0000000%"/>
    <numFmt numFmtId="200" formatCode="0.000000%"/>
    <numFmt numFmtId="201" formatCode="0.00000%"/>
    <numFmt numFmtId="202" formatCode="0.0000%"/>
    <numFmt numFmtId="203" formatCode="0.000%"/>
    <numFmt numFmtId="204" formatCode="mm/ss"/>
    <numFmt numFmtId="205" formatCode="0.000E+00"/>
    <numFmt numFmtId="206" formatCode="0.0000E+00"/>
    <numFmt numFmtId="207" formatCode="0.00000E+00"/>
    <numFmt numFmtId="208" formatCode="0.000000E+00"/>
    <numFmt numFmtId="209" formatCode="0.0000000E+00"/>
    <numFmt numFmtId="210" formatCode="0.00000000E+00"/>
    <numFmt numFmtId="211" formatCode="0.0000000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Ｐゴシック"/>
      <family val="3"/>
    </font>
    <font>
      <sz val="9.25"/>
      <name val="ＭＳ Ｐゴシック"/>
      <family val="3"/>
    </font>
    <font>
      <sz val="10.7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1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15" applyNumberFormat="1" applyAlignment="1">
      <alignment/>
    </xf>
    <xf numFmtId="18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89" fontId="0" fillId="3" borderId="1" xfId="15" applyNumberFormat="1" applyFill="1" applyBorder="1" applyAlignment="1">
      <alignment/>
    </xf>
    <xf numFmtId="189" fontId="0" fillId="0" borderId="0" xfId="0" applyNumberFormat="1" applyAlignment="1">
      <alignment/>
    </xf>
    <xf numFmtId="187" fontId="0" fillId="0" borderId="0" xfId="15" applyNumberFormat="1" applyAlignment="1">
      <alignment/>
    </xf>
    <xf numFmtId="189" fontId="0" fillId="3" borderId="1" xfId="0" applyNumberForma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87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99" fontId="0" fillId="0" borderId="0" xfId="15" applyNumberFormat="1" applyAlignment="1">
      <alignment/>
    </xf>
    <xf numFmtId="0" fontId="8" fillId="0" borderId="0" xfId="0" applyFont="1" applyAlignment="1">
      <alignment horizontal="right"/>
    </xf>
    <xf numFmtId="11" fontId="0" fillId="0" borderId="0" xfId="0" applyNumberFormat="1" applyAlignment="1">
      <alignment/>
    </xf>
    <xf numFmtId="198" fontId="0" fillId="0" borderId="0" xfId="0" applyNumberFormat="1" applyAlignment="1">
      <alignment horizontal="right"/>
    </xf>
    <xf numFmtId="203" fontId="0" fillId="0" borderId="2" xfId="15" applyNumberFormat="1" applyBorder="1" applyAlignment="1">
      <alignment/>
    </xf>
    <xf numFmtId="203" fontId="8" fillId="0" borderId="2" xfId="15" applyNumberFormat="1" applyFont="1" applyBorder="1" applyAlignment="1">
      <alignment/>
    </xf>
    <xf numFmtId="184" fontId="0" fillId="0" borderId="2" xfId="0" applyNumberFormat="1" applyBorder="1" applyAlignment="1">
      <alignment/>
    </xf>
    <xf numFmtId="205" fontId="0" fillId="0" borderId="2" xfId="0" applyNumberFormat="1" applyBorder="1" applyAlignment="1">
      <alignment/>
    </xf>
    <xf numFmtId="11" fontId="0" fillId="0" borderId="2" xfId="0" applyNumberFormat="1" applyBorder="1" applyAlignment="1">
      <alignment/>
    </xf>
    <xf numFmtId="203" fontId="8" fillId="0" borderId="2" xfId="15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16" applyAlignment="1">
      <alignment/>
    </xf>
    <xf numFmtId="185" fontId="9" fillId="0" borderId="0" xfId="16" applyNumberFormat="1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リターンの合成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5425"/>
          <c:w val="0.9662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Sheet2!$B$10</c:f>
              <c:strCache>
                <c:ptCount val="1"/>
                <c:pt idx="0">
                  <c:v>USDJPY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Sheet2!$A$11:$A$110</c:f>
              <c:strCache/>
            </c:strRef>
          </c:cat>
          <c:val>
            <c:numRef>
              <c:f>Sheet2!$F$11:$F$110</c:f>
              <c:numCache/>
            </c:numRef>
          </c:val>
          <c:smooth val="0"/>
        </c:ser>
        <c:ser>
          <c:idx val="1"/>
          <c:order val="1"/>
          <c:tx>
            <c:strRef>
              <c:f>Sheet2!$C$10</c:f>
              <c:strCache>
                <c:ptCount val="1"/>
                <c:pt idx="0">
                  <c:v>EURCHF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Sheet2!$A$11:$A$110</c:f>
              <c:strCache/>
            </c:strRef>
          </c:cat>
          <c:val>
            <c:numRef>
              <c:f>Sheet2!$G$11:$G$110</c:f>
              <c:numCache/>
            </c:numRef>
          </c:val>
          <c:smooth val="0"/>
        </c:ser>
        <c:ser>
          <c:idx val="2"/>
          <c:order val="2"/>
          <c:tx>
            <c:v>合成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Sheet2!$A$11:$A$110</c:f>
              <c:strCache/>
            </c:strRef>
          </c:cat>
          <c:val>
            <c:numRef>
              <c:f>Sheet2!$J$11:$J$110</c:f>
              <c:numCache/>
            </c:numRef>
          </c:val>
          <c:smooth val="0"/>
        </c:ser>
        <c:axId val="16018855"/>
        <c:axId val="9951968"/>
      </c:lineChart>
      <c:dateAx>
        <c:axId val="16018855"/>
        <c:scaling>
          <c:orientation val="minMax"/>
        </c:scaling>
        <c:axPos val="b"/>
        <c:delete val="0"/>
        <c:numFmt formatCode="mm/dd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1968"/>
        <c:crosses val="autoZero"/>
        <c:auto val="0"/>
        <c:noMultiLvlLbl val="0"/>
      </c:dateAx>
      <c:valAx>
        <c:axId val="9951968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188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5"/>
          <c:y val="0.6485"/>
          <c:w val="0.599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13</xdr:row>
      <xdr:rowOff>85725</xdr:rowOff>
    </xdr:from>
    <xdr:to>
      <xdr:col>7</xdr:col>
      <xdr:colOff>219075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866775" y="234315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quants.blog66.fc2.com/blog-date-20080102.html" TargetMode="External" /><Relationship Id="rId2" Type="http://schemas.openxmlformats.org/officeDocument/2006/relationships/hyperlink" Target="http://quants.blog66.fc2.com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">
      <selection activeCell="G29" sqref="G29"/>
    </sheetView>
  </sheetViews>
  <sheetFormatPr defaultColWidth="9.00390625" defaultRowHeight="13.5"/>
  <cols>
    <col min="1" max="16384" width="12.75390625" style="0" customWidth="1"/>
  </cols>
  <sheetData>
    <row r="1" spans="2:10" ht="13.5">
      <c r="B1" t="s">
        <v>1</v>
      </c>
      <c r="E1" t="s">
        <v>2</v>
      </c>
      <c r="H1" t="s">
        <v>3</v>
      </c>
      <c r="J1" t="s">
        <v>5</v>
      </c>
    </row>
    <row r="2" spans="1:10" ht="13.5">
      <c r="A2" s="1">
        <v>39433</v>
      </c>
      <c r="B2" s="2">
        <v>112.94</v>
      </c>
      <c r="D2" s="1">
        <v>39433</v>
      </c>
      <c r="E2" s="2">
        <v>98.294169</v>
      </c>
      <c r="G2" s="1">
        <v>39433</v>
      </c>
      <c r="H2" s="2">
        <v>162.622306</v>
      </c>
      <c r="J2" s="3">
        <f>H2/E2</f>
        <v>1.6544450973485518</v>
      </c>
    </row>
    <row r="3" spans="1:10" ht="13.5">
      <c r="A3" s="1">
        <v>39430</v>
      </c>
      <c r="B3" s="2">
        <v>113.3899</v>
      </c>
      <c r="D3" s="1">
        <v>39430</v>
      </c>
      <c r="E3" s="2">
        <v>98.334837</v>
      </c>
      <c r="G3" s="1">
        <v>39430</v>
      </c>
      <c r="H3" s="2">
        <v>163.519575</v>
      </c>
      <c r="J3" s="3">
        <f aca="true" t="shared" si="0" ref="J3:J66">H3/E3</f>
        <v>1.6628855041474266</v>
      </c>
    </row>
    <row r="4" spans="1:10" ht="13.5">
      <c r="A4" s="1">
        <v>39429</v>
      </c>
      <c r="B4" s="2">
        <v>112.16</v>
      </c>
      <c r="D4" s="1">
        <v>39429</v>
      </c>
      <c r="E4" s="2">
        <v>98.308353</v>
      </c>
      <c r="G4" s="1">
        <v>39429</v>
      </c>
      <c r="H4" s="2">
        <v>164.101296</v>
      </c>
      <c r="J4" s="3">
        <f t="shared" si="0"/>
        <v>1.669250790927196</v>
      </c>
    </row>
    <row r="5" spans="1:10" ht="13.5">
      <c r="A5" s="1">
        <v>39428</v>
      </c>
      <c r="B5" s="2">
        <v>112.18</v>
      </c>
      <c r="D5" s="1">
        <v>39428</v>
      </c>
      <c r="E5" s="2">
        <v>98.880564</v>
      </c>
      <c r="G5" s="1">
        <v>39428</v>
      </c>
      <c r="H5" s="2">
        <v>164.971908</v>
      </c>
      <c r="J5" s="3">
        <f t="shared" si="0"/>
        <v>1.6683957021118934</v>
      </c>
    </row>
    <row r="6" spans="1:10" ht="13.5">
      <c r="A6" s="1">
        <v>39427</v>
      </c>
      <c r="B6" s="2">
        <v>110.61</v>
      </c>
      <c r="D6" s="1">
        <v>39427</v>
      </c>
      <c r="E6" s="2">
        <v>97.841663</v>
      </c>
      <c r="G6" s="1">
        <v>39427</v>
      </c>
      <c r="H6" s="2">
        <v>162.087894</v>
      </c>
      <c r="J6" s="3">
        <f t="shared" si="0"/>
        <v>1.656634699677989</v>
      </c>
    </row>
    <row r="7" spans="1:10" ht="13.5">
      <c r="A7" s="1">
        <v>39426</v>
      </c>
      <c r="B7" s="2">
        <v>111.6299</v>
      </c>
      <c r="D7" s="1">
        <v>39426</v>
      </c>
      <c r="E7" s="2">
        <v>99.006563</v>
      </c>
      <c r="G7" s="1">
        <v>39426</v>
      </c>
      <c r="H7" s="2">
        <v>164.218746</v>
      </c>
      <c r="J7" s="3">
        <f t="shared" si="0"/>
        <v>1.6586652543427853</v>
      </c>
    </row>
    <row r="8" spans="1:10" ht="13.5">
      <c r="A8" s="1">
        <v>39423</v>
      </c>
      <c r="B8" s="2">
        <v>111.69</v>
      </c>
      <c r="D8" s="1">
        <v>39423</v>
      </c>
      <c r="E8" s="2">
        <v>99.015957</v>
      </c>
      <c r="G8" s="1">
        <v>39423</v>
      </c>
      <c r="H8" s="2">
        <v>163.648188</v>
      </c>
      <c r="J8" s="3">
        <f t="shared" si="0"/>
        <v>1.652745607457998</v>
      </c>
    </row>
    <row r="9" spans="1:10" ht="13.5">
      <c r="A9" s="1">
        <v>39422</v>
      </c>
      <c r="B9" s="2">
        <v>111.26</v>
      </c>
      <c r="D9" s="1">
        <v>39422</v>
      </c>
      <c r="E9" s="2">
        <v>98.451464</v>
      </c>
      <c r="G9" s="1">
        <v>39422</v>
      </c>
      <c r="H9" s="2">
        <v>162.77338</v>
      </c>
      <c r="J9" s="3">
        <f t="shared" si="0"/>
        <v>1.653336307929357</v>
      </c>
    </row>
    <row r="10" spans="1:10" ht="13.5">
      <c r="A10" s="1">
        <v>39421</v>
      </c>
      <c r="B10" s="2">
        <v>110.9</v>
      </c>
      <c r="D10" s="1">
        <v>39421</v>
      </c>
      <c r="E10" s="2">
        <v>98.376652</v>
      </c>
      <c r="G10" s="1">
        <v>39421</v>
      </c>
      <c r="H10" s="2">
        <v>161.93618</v>
      </c>
      <c r="J10" s="3">
        <f t="shared" si="0"/>
        <v>1.6460834629745278</v>
      </c>
    </row>
    <row r="11" spans="1:10" ht="13.5">
      <c r="A11" s="1">
        <v>39420</v>
      </c>
      <c r="B11" s="2">
        <v>109.7099</v>
      </c>
      <c r="D11" s="1">
        <v>39420</v>
      </c>
      <c r="E11" s="2">
        <v>98.306362</v>
      </c>
      <c r="G11" s="1">
        <v>39420</v>
      </c>
      <c r="H11" s="2">
        <v>161.986667</v>
      </c>
      <c r="J11" s="3">
        <f t="shared" si="0"/>
        <v>1.6477739965598566</v>
      </c>
    </row>
    <row r="12" spans="1:10" ht="13.5">
      <c r="A12" s="1">
        <v>39419</v>
      </c>
      <c r="B12" s="2">
        <v>110.4499</v>
      </c>
      <c r="D12" s="1">
        <v>39419</v>
      </c>
      <c r="E12" s="2">
        <v>98.06437</v>
      </c>
      <c r="G12" s="1">
        <v>39419</v>
      </c>
      <c r="H12" s="2">
        <v>161.974778</v>
      </c>
      <c r="J12" s="3">
        <f t="shared" si="0"/>
        <v>1.6517189474627736</v>
      </c>
    </row>
    <row r="13" spans="1:10" ht="13.5">
      <c r="A13" s="1">
        <v>39416</v>
      </c>
      <c r="B13" s="2">
        <v>111.0999</v>
      </c>
      <c r="D13" s="1">
        <v>39416</v>
      </c>
      <c r="E13" s="2">
        <v>98.188157</v>
      </c>
      <c r="G13" s="1">
        <v>39416</v>
      </c>
      <c r="H13" s="2">
        <v>162.516934</v>
      </c>
      <c r="J13" s="3">
        <f t="shared" si="0"/>
        <v>1.6551582081329828</v>
      </c>
    </row>
    <row r="14" spans="1:10" ht="13.5">
      <c r="A14" s="1">
        <v>39415</v>
      </c>
      <c r="B14" s="2">
        <v>109.91</v>
      </c>
      <c r="D14" s="1">
        <v>39415</v>
      </c>
      <c r="E14" s="2">
        <v>98.300689</v>
      </c>
      <c r="G14" s="1">
        <v>39415</v>
      </c>
      <c r="H14" s="2">
        <v>161.985358</v>
      </c>
      <c r="J14" s="3">
        <f t="shared" si="0"/>
        <v>1.64785577443918</v>
      </c>
    </row>
    <row r="15" spans="1:10" ht="13.5">
      <c r="A15" s="1">
        <v>39414</v>
      </c>
      <c r="B15" s="2">
        <v>110.0899</v>
      </c>
      <c r="D15" s="1">
        <v>39414</v>
      </c>
      <c r="E15" s="2">
        <v>99.046244</v>
      </c>
      <c r="G15" s="1">
        <v>39414</v>
      </c>
      <c r="H15" s="2">
        <v>163.252313</v>
      </c>
      <c r="J15" s="3">
        <f t="shared" si="0"/>
        <v>1.6482433498437354</v>
      </c>
    </row>
    <row r="16" spans="1:10" ht="13.5">
      <c r="A16" s="1">
        <v>39413</v>
      </c>
      <c r="B16" s="2">
        <v>108.94</v>
      </c>
      <c r="D16" s="1">
        <v>39413</v>
      </c>
      <c r="E16" s="2">
        <v>98.561477</v>
      </c>
      <c r="G16" s="1">
        <v>39413</v>
      </c>
      <c r="H16" s="2">
        <v>161.547126</v>
      </c>
      <c r="J16" s="3">
        <f t="shared" si="0"/>
        <v>1.6390493620545072</v>
      </c>
    </row>
    <row r="17" spans="1:10" ht="13.5">
      <c r="A17" s="1">
        <v>39412</v>
      </c>
      <c r="B17" s="2">
        <v>107.3</v>
      </c>
      <c r="D17" s="1">
        <v>39412</v>
      </c>
      <c r="E17" s="2">
        <v>97.892528</v>
      </c>
      <c r="G17" s="1">
        <v>39412</v>
      </c>
      <c r="H17" s="2">
        <v>159.65167</v>
      </c>
      <c r="J17" s="3">
        <f t="shared" si="0"/>
        <v>1.6308871908997997</v>
      </c>
    </row>
    <row r="18" spans="1:10" ht="13.5">
      <c r="A18" s="1">
        <v>39408</v>
      </c>
      <c r="B18" s="2">
        <v>108.51</v>
      </c>
      <c r="D18" s="1">
        <v>39408</v>
      </c>
      <c r="E18" s="2">
        <v>98.573765</v>
      </c>
      <c r="G18" s="1">
        <v>39408</v>
      </c>
      <c r="H18" s="2">
        <v>161.159052</v>
      </c>
      <c r="J18" s="3">
        <f t="shared" si="0"/>
        <v>1.634908152285753</v>
      </c>
    </row>
    <row r="19" spans="1:10" ht="13.5">
      <c r="A19" s="1">
        <v>39407</v>
      </c>
      <c r="B19" s="2">
        <v>108.4</v>
      </c>
      <c r="D19" s="1">
        <v>39407</v>
      </c>
      <c r="E19" s="2">
        <v>98.384462</v>
      </c>
      <c r="G19" s="1">
        <v>39407</v>
      </c>
      <c r="H19" s="2">
        <v>161.01736</v>
      </c>
      <c r="J19" s="3">
        <f t="shared" si="0"/>
        <v>1.6366137165033234</v>
      </c>
    </row>
    <row r="20" spans="1:10" ht="13.5">
      <c r="A20" s="1">
        <v>39406</v>
      </c>
      <c r="B20" s="2">
        <v>110.01</v>
      </c>
      <c r="D20" s="1">
        <v>39406</v>
      </c>
      <c r="E20" s="2">
        <v>99.394651</v>
      </c>
      <c r="G20" s="1">
        <v>39406</v>
      </c>
      <c r="H20" s="2">
        <v>163.045821</v>
      </c>
      <c r="J20" s="3">
        <f t="shared" si="0"/>
        <v>1.6403882840737576</v>
      </c>
    </row>
    <row r="21" spans="1:10" ht="13.5">
      <c r="A21" s="1">
        <v>39405</v>
      </c>
      <c r="B21" s="2">
        <v>109.8</v>
      </c>
      <c r="D21" s="1">
        <v>39405</v>
      </c>
      <c r="E21" s="2">
        <v>98.448848</v>
      </c>
      <c r="G21" s="1">
        <v>39405</v>
      </c>
      <c r="H21" s="2">
        <v>160.97778</v>
      </c>
      <c r="J21" s="3">
        <f t="shared" si="0"/>
        <v>1.6351413274028357</v>
      </c>
    </row>
    <row r="22" spans="1:10" ht="13.5">
      <c r="A22" s="1">
        <v>39402</v>
      </c>
      <c r="B22" s="2">
        <v>110.9199</v>
      </c>
      <c r="D22" s="1">
        <v>39402</v>
      </c>
      <c r="E22" s="2">
        <v>99.212791</v>
      </c>
      <c r="G22" s="1">
        <v>39402</v>
      </c>
      <c r="H22" s="2">
        <v>162.453286</v>
      </c>
      <c r="J22" s="3">
        <f t="shared" si="0"/>
        <v>1.6374227996468722</v>
      </c>
    </row>
    <row r="23" spans="1:10" ht="13.5">
      <c r="A23" s="1">
        <v>39401</v>
      </c>
      <c r="B23" s="2">
        <v>110.3499</v>
      </c>
      <c r="D23" s="1">
        <v>39401</v>
      </c>
      <c r="E23" s="2">
        <v>98.333541</v>
      </c>
      <c r="G23" s="1">
        <v>39401</v>
      </c>
      <c r="H23" s="2">
        <v>161.287414</v>
      </c>
      <c r="J23" s="3">
        <f t="shared" si="0"/>
        <v>1.640207525934615</v>
      </c>
    </row>
    <row r="24" spans="1:10" ht="13.5">
      <c r="A24" s="1">
        <v>39400</v>
      </c>
      <c r="B24" s="2">
        <v>111.41</v>
      </c>
      <c r="D24" s="1">
        <v>39400</v>
      </c>
      <c r="E24" s="2">
        <v>99.128036</v>
      </c>
      <c r="G24" s="1">
        <v>39400</v>
      </c>
      <c r="H24" s="2">
        <v>163.282496</v>
      </c>
      <c r="J24" s="3">
        <f t="shared" si="0"/>
        <v>1.6471878450209587</v>
      </c>
    </row>
    <row r="25" spans="1:10" ht="13.5">
      <c r="A25" s="1">
        <v>39399</v>
      </c>
      <c r="B25" s="2">
        <v>110.94</v>
      </c>
      <c r="D25" s="1">
        <v>39399</v>
      </c>
      <c r="E25" s="2">
        <v>98.447067</v>
      </c>
      <c r="G25" s="1">
        <v>39399</v>
      </c>
      <c r="H25" s="2">
        <v>161.983494</v>
      </c>
      <c r="J25" s="3">
        <f t="shared" si="0"/>
        <v>1.6453866929321521</v>
      </c>
    </row>
    <row r="26" spans="1:10" ht="13.5">
      <c r="A26" s="1">
        <v>39398</v>
      </c>
      <c r="B26" s="2">
        <v>109.4499</v>
      </c>
      <c r="D26" s="1">
        <v>39398</v>
      </c>
      <c r="E26" s="2">
        <v>96.978469</v>
      </c>
      <c r="G26" s="1">
        <v>39398</v>
      </c>
      <c r="H26" s="2">
        <v>159.052595</v>
      </c>
      <c r="J26" s="3">
        <f t="shared" si="0"/>
        <v>1.6400815216004285</v>
      </c>
    </row>
    <row r="27" spans="1:10" ht="13.5">
      <c r="A27" s="1">
        <v>39395</v>
      </c>
      <c r="B27" s="2">
        <v>110.68</v>
      </c>
      <c r="D27" s="1">
        <v>39395</v>
      </c>
      <c r="E27" s="2">
        <v>98.592553</v>
      </c>
      <c r="G27" s="1">
        <v>39395</v>
      </c>
      <c r="H27" s="2">
        <v>162.400764</v>
      </c>
      <c r="J27" s="3">
        <f t="shared" si="0"/>
        <v>1.6471909800327416</v>
      </c>
    </row>
    <row r="28" spans="1:10" ht="13.5">
      <c r="A28" s="1">
        <v>39394</v>
      </c>
      <c r="B28" s="2">
        <v>112.62</v>
      </c>
      <c r="D28" s="1">
        <v>39394</v>
      </c>
      <c r="E28" s="2">
        <v>99.902422</v>
      </c>
      <c r="G28" s="1">
        <v>39394</v>
      </c>
      <c r="H28" s="2">
        <v>165.236064</v>
      </c>
      <c r="J28" s="3">
        <f t="shared" si="0"/>
        <v>1.6539745552915623</v>
      </c>
    </row>
    <row r="29" spans="1:10" ht="13.5">
      <c r="A29" s="1">
        <v>39393</v>
      </c>
      <c r="B29" s="2">
        <v>112.8199</v>
      </c>
      <c r="D29" s="1">
        <v>39393</v>
      </c>
      <c r="E29" s="2">
        <v>99.576258</v>
      </c>
      <c r="G29" s="1">
        <v>39393</v>
      </c>
      <c r="H29" s="2">
        <v>165.20218</v>
      </c>
      <c r="J29" s="3">
        <f t="shared" si="0"/>
        <v>1.6590518997008303</v>
      </c>
    </row>
    <row r="30" spans="1:10" ht="13.5">
      <c r="A30" s="1">
        <v>39392</v>
      </c>
      <c r="B30" s="2">
        <v>114.6699</v>
      </c>
      <c r="D30" s="1">
        <v>39392</v>
      </c>
      <c r="E30" s="2">
        <v>100.148384</v>
      </c>
      <c r="G30" s="1">
        <v>39392</v>
      </c>
      <c r="H30" s="2">
        <v>166.879105</v>
      </c>
      <c r="J30" s="3">
        <f t="shared" si="0"/>
        <v>1.666318499957024</v>
      </c>
    </row>
    <row r="31" spans="1:10" ht="13.5">
      <c r="A31" s="1">
        <v>39391</v>
      </c>
      <c r="B31" s="2">
        <v>114.44</v>
      </c>
      <c r="D31" s="1">
        <v>39391</v>
      </c>
      <c r="E31" s="2">
        <v>99.202497</v>
      </c>
      <c r="G31" s="1">
        <v>39391</v>
      </c>
      <c r="H31" s="2">
        <v>165.503128</v>
      </c>
      <c r="J31" s="3">
        <f t="shared" si="0"/>
        <v>1.6683363121394013</v>
      </c>
    </row>
    <row r="32" spans="1:10" ht="13.5">
      <c r="A32" s="1">
        <v>39388</v>
      </c>
      <c r="B32" s="2">
        <v>114.83</v>
      </c>
      <c r="D32" s="1">
        <v>39388</v>
      </c>
      <c r="E32" s="2">
        <v>99.506066</v>
      </c>
      <c r="G32" s="1">
        <v>39388</v>
      </c>
      <c r="H32" s="2">
        <v>166.583881</v>
      </c>
      <c r="J32" s="3">
        <f t="shared" si="0"/>
        <v>1.6741077976090422</v>
      </c>
    </row>
    <row r="33" spans="1:10" ht="13.5">
      <c r="A33" s="1">
        <v>39387</v>
      </c>
      <c r="B33" s="2">
        <v>114.5899</v>
      </c>
      <c r="D33" s="1">
        <v>39387</v>
      </c>
      <c r="E33" s="2">
        <v>98.937921</v>
      </c>
      <c r="G33" s="1">
        <v>39387</v>
      </c>
      <c r="H33" s="2">
        <v>165.181341</v>
      </c>
      <c r="J33" s="3">
        <f t="shared" si="0"/>
        <v>1.6695453000270746</v>
      </c>
    </row>
    <row r="34" spans="1:10" ht="13.5">
      <c r="A34" s="1">
        <v>39386</v>
      </c>
      <c r="B34" s="2">
        <v>115.33</v>
      </c>
      <c r="D34" s="1">
        <v>39386</v>
      </c>
      <c r="E34" s="2">
        <v>99.602729</v>
      </c>
      <c r="G34" s="1">
        <v>39386</v>
      </c>
      <c r="H34" s="2">
        <v>166.986307</v>
      </c>
      <c r="J34" s="3">
        <f t="shared" si="0"/>
        <v>1.6765234113213907</v>
      </c>
    </row>
    <row r="35" spans="1:10" ht="13.5">
      <c r="A35" s="1">
        <v>39385</v>
      </c>
      <c r="B35" s="2">
        <v>114.6299</v>
      </c>
      <c r="D35" s="1">
        <v>39385</v>
      </c>
      <c r="E35" s="2">
        <v>98.861492</v>
      </c>
      <c r="G35" s="1">
        <v>39385</v>
      </c>
      <c r="H35" s="2">
        <v>165.491187</v>
      </c>
      <c r="J35" s="3">
        <f t="shared" si="0"/>
        <v>1.6739701541222947</v>
      </c>
    </row>
    <row r="36" spans="1:10" ht="13.5">
      <c r="A36" s="1">
        <v>39384</v>
      </c>
      <c r="B36" s="2">
        <v>114.6999</v>
      </c>
      <c r="D36" s="1">
        <v>39384</v>
      </c>
      <c r="E36" s="2">
        <v>98.530968</v>
      </c>
      <c r="G36" s="1">
        <v>39384</v>
      </c>
      <c r="H36" s="2">
        <v>165.420196</v>
      </c>
      <c r="J36" s="3">
        <f t="shared" si="0"/>
        <v>1.6788650244459185</v>
      </c>
    </row>
    <row r="37" spans="1:10" ht="13.5">
      <c r="A37" s="1">
        <v>39381</v>
      </c>
      <c r="B37" s="2">
        <v>114.18</v>
      </c>
      <c r="D37" s="1">
        <v>39381</v>
      </c>
      <c r="E37" s="2">
        <v>98.084357</v>
      </c>
      <c r="G37" s="1">
        <v>39381</v>
      </c>
      <c r="H37" s="2">
        <v>164.316438</v>
      </c>
      <c r="J37" s="3">
        <f t="shared" si="0"/>
        <v>1.6752563102391547</v>
      </c>
    </row>
    <row r="38" spans="1:10" ht="13.5">
      <c r="A38" s="1">
        <v>39380</v>
      </c>
      <c r="B38" s="2">
        <v>114.15</v>
      </c>
      <c r="D38" s="1">
        <v>39380</v>
      </c>
      <c r="E38" s="2">
        <v>97.957607</v>
      </c>
      <c r="G38" s="1">
        <v>39380</v>
      </c>
      <c r="H38" s="2">
        <v>163.53129</v>
      </c>
      <c r="J38" s="3">
        <f t="shared" si="0"/>
        <v>1.6694087882322404</v>
      </c>
    </row>
    <row r="39" spans="1:10" ht="13.5">
      <c r="A39" s="1">
        <v>39379</v>
      </c>
      <c r="B39" s="2">
        <v>114.1399</v>
      </c>
      <c r="D39" s="1">
        <v>39379</v>
      </c>
      <c r="E39" s="2">
        <v>97.430559</v>
      </c>
      <c r="G39" s="1">
        <v>39379</v>
      </c>
      <c r="H39" s="2">
        <v>162.809153</v>
      </c>
      <c r="J39" s="3">
        <f t="shared" si="0"/>
        <v>1.6710275982302432</v>
      </c>
    </row>
    <row r="40" spans="1:10" ht="13.5">
      <c r="A40" s="1">
        <v>39378</v>
      </c>
      <c r="B40" s="2">
        <v>114.7699</v>
      </c>
      <c r="D40" s="1">
        <v>39378</v>
      </c>
      <c r="E40" s="2">
        <v>97.868082</v>
      </c>
      <c r="G40" s="1">
        <v>39378</v>
      </c>
      <c r="H40" s="2">
        <v>163.6504</v>
      </c>
      <c r="J40" s="3">
        <f t="shared" si="0"/>
        <v>1.6721529292869965</v>
      </c>
    </row>
    <row r="41" spans="1:10" ht="13.5">
      <c r="A41" s="1">
        <v>39377</v>
      </c>
      <c r="B41" s="2">
        <v>114.41</v>
      </c>
      <c r="D41" s="1">
        <v>39377</v>
      </c>
      <c r="E41" s="2">
        <v>97.146981</v>
      </c>
      <c r="G41" s="1">
        <v>39377</v>
      </c>
      <c r="H41" s="2">
        <v>162.199057</v>
      </c>
      <c r="J41" s="3">
        <f t="shared" si="0"/>
        <v>1.6696252969508132</v>
      </c>
    </row>
    <row r="42" spans="1:10" ht="13.5">
      <c r="A42" s="1">
        <v>39374</v>
      </c>
      <c r="B42" s="2">
        <v>114.5</v>
      </c>
      <c r="D42" s="1">
        <v>39374</v>
      </c>
      <c r="E42" s="2">
        <v>98.19055</v>
      </c>
      <c r="G42" s="1">
        <v>39374</v>
      </c>
      <c r="H42" s="2">
        <v>163.72355</v>
      </c>
      <c r="J42" s="3">
        <f t="shared" si="0"/>
        <v>1.667406384830312</v>
      </c>
    </row>
    <row r="43" spans="1:10" ht="13.5">
      <c r="A43" s="1">
        <v>39373</v>
      </c>
      <c r="B43" s="2">
        <v>115.48</v>
      </c>
      <c r="D43" s="1">
        <v>39373</v>
      </c>
      <c r="E43" s="2">
        <v>98.71773</v>
      </c>
      <c r="G43" s="1">
        <v>39373</v>
      </c>
      <c r="H43" s="2">
        <v>165.044016</v>
      </c>
      <c r="J43" s="3">
        <f t="shared" si="0"/>
        <v>1.671878151979386</v>
      </c>
    </row>
    <row r="44" spans="1:10" ht="13.5">
      <c r="A44" s="1">
        <v>39372</v>
      </c>
      <c r="B44" s="2">
        <v>116.55</v>
      </c>
      <c r="D44" s="1">
        <v>39372</v>
      </c>
      <c r="E44" s="2">
        <v>98.78793</v>
      </c>
      <c r="G44" s="1">
        <v>39372</v>
      </c>
      <c r="H44" s="2">
        <v>165.512655</v>
      </c>
      <c r="J44" s="3">
        <f t="shared" si="0"/>
        <v>1.675433982673794</v>
      </c>
    </row>
    <row r="45" spans="1:10" ht="13.5">
      <c r="A45" s="1">
        <v>39371</v>
      </c>
      <c r="B45" s="2">
        <v>116.86</v>
      </c>
      <c r="D45" s="1">
        <v>39371</v>
      </c>
      <c r="E45" s="2">
        <v>98.766058</v>
      </c>
      <c r="G45" s="1">
        <v>39371</v>
      </c>
      <c r="H45" s="2">
        <v>165.485446</v>
      </c>
      <c r="J45" s="3">
        <f t="shared" si="0"/>
        <v>1.6755295225005336</v>
      </c>
    </row>
    <row r="46" spans="1:10" ht="13.5">
      <c r="A46" s="1">
        <v>39370</v>
      </c>
      <c r="B46" s="2">
        <v>117.37</v>
      </c>
      <c r="D46" s="1">
        <v>39370</v>
      </c>
      <c r="E46" s="2">
        <v>99.474532</v>
      </c>
      <c r="G46" s="1">
        <v>39370</v>
      </c>
      <c r="H46" s="2">
        <v>166.78277</v>
      </c>
      <c r="J46" s="3">
        <f t="shared" si="0"/>
        <v>1.6766378956173427</v>
      </c>
    </row>
    <row r="47" spans="1:10" ht="13.5">
      <c r="A47" s="1">
        <v>39367</v>
      </c>
      <c r="B47" s="2">
        <v>117.5899</v>
      </c>
      <c r="D47" s="1">
        <v>39367</v>
      </c>
      <c r="E47" s="2">
        <v>99.282253</v>
      </c>
      <c r="G47" s="1">
        <v>39367</v>
      </c>
      <c r="H47" s="2">
        <v>166.695442</v>
      </c>
      <c r="J47" s="3">
        <f t="shared" si="0"/>
        <v>1.6790054311116411</v>
      </c>
    </row>
    <row r="48" spans="1:10" ht="13.5">
      <c r="A48" s="1">
        <v>39366</v>
      </c>
      <c r="B48" s="2">
        <v>117.2699</v>
      </c>
      <c r="D48" s="1">
        <v>39366</v>
      </c>
      <c r="E48" s="2">
        <v>99.255099</v>
      </c>
      <c r="G48" s="1">
        <v>39366</v>
      </c>
      <c r="H48" s="2">
        <v>166.429442</v>
      </c>
      <c r="J48" s="3">
        <f t="shared" si="0"/>
        <v>1.676784806793654</v>
      </c>
    </row>
    <row r="49" spans="1:10" ht="13.5">
      <c r="A49" s="1">
        <v>39365</v>
      </c>
      <c r="B49" s="2">
        <v>117.1299</v>
      </c>
      <c r="D49" s="1">
        <v>39365</v>
      </c>
      <c r="E49" s="2">
        <v>99.036019</v>
      </c>
      <c r="G49" s="1">
        <v>39365</v>
      </c>
      <c r="H49" s="2">
        <v>165.668531</v>
      </c>
      <c r="J49" s="3">
        <f t="shared" si="0"/>
        <v>1.672810889137214</v>
      </c>
    </row>
    <row r="50" spans="1:10" ht="13.5">
      <c r="A50" s="1">
        <v>39364</v>
      </c>
      <c r="B50" s="2">
        <v>117.1299</v>
      </c>
      <c r="D50" s="1">
        <v>39364</v>
      </c>
      <c r="E50" s="2">
        <v>98.969075</v>
      </c>
      <c r="G50" s="1">
        <v>39364</v>
      </c>
      <c r="H50" s="2">
        <v>165.153159</v>
      </c>
      <c r="J50" s="3">
        <f t="shared" si="0"/>
        <v>1.6687349962601952</v>
      </c>
    </row>
    <row r="51" spans="1:10" ht="13.5">
      <c r="A51" s="1">
        <v>39360</v>
      </c>
      <c r="B51" s="2">
        <v>116.9199</v>
      </c>
      <c r="D51" s="1">
        <v>39360</v>
      </c>
      <c r="E51" s="2">
        <v>99.236038</v>
      </c>
      <c r="G51" s="1">
        <v>39360</v>
      </c>
      <c r="H51" s="2">
        <v>165.254587</v>
      </c>
      <c r="J51" s="3">
        <f t="shared" si="0"/>
        <v>1.6652678838306705</v>
      </c>
    </row>
    <row r="52" spans="1:10" ht="13.5">
      <c r="A52" s="1">
        <v>39359</v>
      </c>
      <c r="B52" s="2">
        <v>116.4599</v>
      </c>
      <c r="D52" s="1">
        <v>39359</v>
      </c>
      <c r="E52" s="2">
        <v>99.140121</v>
      </c>
      <c r="G52" s="1">
        <v>39359</v>
      </c>
      <c r="H52" s="2">
        <v>164.592777</v>
      </c>
      <c r="J52" s="3">
        <f t="shared" si="0"/>
        <v>1.6602035113513733</v>
      </c>
    </row>
    <row r="53" spans="1:10" ht="13.5">
      <c r="A53" s="1">
        <v>39358</v>
      </c>
      <c r="B53" s="2">
        <v>116.7099</v>
      </c>
      <c r="D53" s="1">
        <v>39358</v>
      </c>
      <c r="E53" s="2">
        <v>98.906695</v>
      </c>
      <c r="G53" s="1">
        <v>39358</v>
      </c>
      <c r="H53" s="2">
        <v>164.397565</v>
      </c>
      <c r="J53" s="3">
        <f t="shared" si="0"/>
        <v>1.6621479971603539</v>
      </c>
    </row>
    <row r="54" spans="1:10" ht="13.5">
      <c r="A54" s="1">
        <v>39357</v>
      </c>
      <c r="B54" s="2">
        <v>115.6999</v>
      </c>
      <c r="D54" s="1">
        <v>39357</v>
      </c>
      <c r="E54" s="2">
        <v>98.476381</v>
      </c>
      <c r="G54" s="1">
        <v>39357</v>
      </c>
      <c r="H54" s="2">
        <v>163.715359</v>
      </c>
      <c r="J54" s="3">
        <f t="shared" si="0"/>
        <v>1.6624835045471462</v>
      </c>
    </row>
    <row r="55" spans="1:10" ht="13.5">
      <c r="A55" s="1">
        <v>39356</v>
      </c>
      <c r="B55" s="2">
        <v>115.7099</v>
      </c>
      <c r="D55" s="1">
        <v>39356</v>
      </c>
      <c r="E55" s="2">
        <v>99.007359</v>
      </c>
      <c r="G55" s="1">
        <v>39356</v>
      </c>
      <c r="H55" s="2">
        <v>164.655188</v>
      </c>
      <c r="J55" s="3">
        <f t="shared" si="0"/>
        <v>1.6630600963712205</v>
      </c>
    </row>
    <row r="56" spans="1:10" ht="13.5">
      <c r="A56" s="1">
        <v>39353</v>
      </c>
      <c r="B56" s="2">
        <v>114.79</v>
      </c>
      <c r="D56" s="1">
        <v>39353</v>
      </c>
      <c r="E56" s="2">
        <v>98.608367</v>
      </c>
      <c r="G56" s="1">
        <v>39353</v>
      </c>
      <c r="H56" s="2">
        <v>163.747935</v>
      </c>
      <c r="J56" s="3">
        <f t="shared" si="0"/>
        <v>1.660588649642682</v>
      </c>
    </row>
    <row r="57" spans="1:10" ht="13.5">
      <c r="A57" s="1">
        <v>39352</v>
      </c>
      <c r="B57" s="2">
        <v>115.5299</v>
      </c>
      <c r="D57" s="1">
        <v>39352</v>
      </c>
      <c r="E57" s="2">
        <v>98.457389</v>
      </c>
      <c r="G57" s="1">
        <v>39352</v>
      </c>
      <c r="H57" s="2">
        <v>163.451703</v>
      </c>
      <c r="J57" s="3">
        <f t="shared" si="0"/>
        <v>1.6601263212454274</v>
      </c>
    </row>
    <row r="58" spans="1:10" ht="13.5">
      <c r="A58" s="1">
        <v>39351</v>
      </c>
      <c r="B58" s="2">
        <v>115.4199</v>
      </c>
      <c r="D58" s="1">
        <v>39351</v>
      </c>
      <c r="E58" s="2">
        <v>98.624199</v>
      </c>
      <c r="G58" s="1">
        <v>39351</v>
      </c>
      <c r="H58" s="2">
        <v>163.065235</v>
      </c>
      <c r="J58" s="3">
        <f t="shared" si="0"/>
        <v>1.6533998415540996</v>
      </c>
    </row>
    <row r="59" spans="1:10" ht="13.5">
      <c r="A59" s="1">
        <v>39350</v>
      </c>
      <c r="B59" s="2">
        <v>114.76</v>
      </c>
      <c r="D59" s="1">
        <v>39350</v>
      </c>
      <c r="E59" s="2">
        <v>98.405076</v>
      </c>
      <c r="G59" s="1">
        <v>39350</v>
      </c>
      <c r="H59" s="2">
        <v>162.316544</v>
      </c>
      <c r="J59" s="3">
        <f t="shared" si="0"/>
        <v>1.6494732853008518</v>
      </c>
    </row>
    <row r="60" spans="1:10" ht="13.5">
      <c r="A60" s="1">
        <v>39346</v>
      </c>
      <c r="B60" s="2">
        <v>115.47</v>
      </c>
      <c r="D60" s="1">
        <v>39346</v>
      </c>
      <c r="E60" s="2">
        <v>98.515485</v>
      </c>
      <c r="G60" s="1">
        <v>39346</v>
      </c>
      <c r="H60" s="2">
        <v>162.685683</v>
      </c>
      <c r="J60" s="3">
        <f t="shared" si="0"/>
        <v>1.6513716904504911</v>
      </c>
    </row>
    <row r="61" spans="1:10" ht="13.5">
      <c r="A61" s="1">
        <v>39345</v>
      </c>
      <c r="B61" s="2">
        <v>114.6299</v>
      </c>
      <c r="D61" s="1">
        <v>39345</v>
      </c>
      <c r="E61" s="2">
        <v>97.832124</v>
      </c>
      <c r="G61" s="1">
        <v>39345</v>
      </c>
      <c r="H61" s="2">
        <v>161.295732</v>
      </c>
      <c r="J61" s="3">
        <f t="shared" si="0"/>
        <v>1.6486990714829006</v>
      </c>
    </row>
    <row r="62" spans="1:10" ht="13.5">
      <c r="A62" s="1">
        <v>39344</v>
      </c>
      <c r="B62" s="2">
        <v>115.98</v>
      </c>
      <c r="D62" s="1">
        <v>39344</v>
      </c>
      <c r="E62" s="2">
        <v>97.939537</v>
      </c>
      <c r="G62" s="1">
        <v>39344</v>
      </c>
      <c r="H62" s="2">
        <v>161.977668</v>
      </c>
      <c r="J62" s="3">
        <f t="shared" si="0"/>
        <v>1.6538537240583442</v>
      </c>
    </row>
    <row r="63" spans="1:10" ht="13.5">
      <c r="A63" s="1">
        <v>39343</v>
      </c>
      <c r="B63" s="2">
        <v>116.0599</v>
      </c>
      <c r="D63" s="1">
        <v>39343</v>
      </c>
      <c r="E63" s="2">
        <v>98.322518</v>
      </c>
      <c r="G63" s="1">
        <v>39343</v>
      </c>
      <c r="H63" s="2">
        <v>162.25174</v>
      </c>
      <c r="J63" s="3">
        <f t="shared" si="0"/>
        <v>1.6501991944510617</v>
      </c>
    </row>
    <row r="64" spans="1:10" ht="13.5">
      <c r="A64" s="1">
        <v>39339</v>
      </c>
      <c r="B64" s="2">
        <v>115.36</v>
      </c>
      <c r="D64" s="1">
        <v>39339</v>
      </c>
      <c r="E64" s="2">
        <v>96.998234</v>
      </c>
      <c r="G64" s="1">
        <v>39339</v>
      </c>
      <c r="H64" s="2">
        <v>160.038928</v>
      </c>
      <c r="J64" s="3">
        <f t="shared" si="0"/>
        <v>1.6499158943450456</v>
      </c>
    </row>
    <row r="65" spans="1:10" ht="13.5">
      <c r="A65" s="1">
        <v>39338</v>
      </c>
      <c r="B65" s="2">
        <v>115</v>
      </c>
      <c r="D65" s="1">
        <v>39338</v>
      </c>
      <c r="E65" s="2">
        <v>96.931895</v>
      </c>
      <c r="G65" s="1">
        <v>39338</v>
      </c>
      <c r="H65" s="2">
        <v>159.4705</v>
      </c>
      <c r="J65" s="3">
        <f t="shared" si="0"/>
        <v>1.64518087673825</v>
      </c>
    </row>
    <row r="66" spans="1:10" ht="13.5">
      <c r="A66" s="1">
        <v>39337</v>
      </c>
      <c r="B66" s="2">
        <v>114.1399</v>
      </c>
      <c r="D66" s="1">
        <v>39337</v>
      </c>
      <c r="E66" s="2">
        <v>96.344982</v>
      </c>
      <c r="G66" s="1">
        <v>39337</v>
      </c>
      <c r="H66" s="2">
        <v>158.677289</v>
      </c>
      <c r="J66" s="3">
        <f t="shared" si="0"/>
        <v>1.646969937676671</v>
      </c>
    </row>
    <row r="67" spans="1:10" ht="13.5">
      <c r="A67" s="1">
        <v>39336</v>
      </c>
      <c r="B67" s="2">
        <v>114.3199</v>
      </c>
      <c r="D67" s="1">
        <v>39336</v>
      </c>
      <c r="E67" s="2">
        <v>96.131769</v>
      </c>
      <c r="G67" s="1">
        <v>39336</v>
      </c>
      <c r="H67" s="2">
        <v>158.161582</v>
      </c>
      <c r="J67" s="3">
        <f aca="true" t="shared" si="1" ref="J67:J101">H67/E67</f>
        <v>1.6452582080331841</v>
      </c>
    </row>
    <row r="68" spans="1:10" ht="13.5">
      <c r="A68" s="1">
        <v>39335</v>
      </c>
      <c r="B68" s="2">
        <v>113.65</v>
      </c>
      <c r="D68" s="1">
        <v>39335</v>
      </c>
      <c r="E68" s="2">
        <v>95.834387</v>
      </c>
      <c r="G68" s="1">
        <v>39335</v>
      </c>
      <c r="H68" s="2">
        <v>156.79154</v>
      </c>
      <c r="J68" s="3">
        <f t="shared" si="1"/>
        <v>1.6360676465745014</v>
      </c>
    </row>
    <row r="69" spans="1:10" ht="13.5">
      <c r="A69" s="1">
        <v>39332</v>
      </c>
      <c r="B69" s="2">
        <v>113.37</v>
      </c>
      <c r="D69" s="1">
        <v>39332</v>
      </c>
      <c r="E69" s="2">
        <v>95.421261</v>
      </c>
      <c r="G69" s="1">
        <v>39332</v>
      </c>
      <c r="H69" s="2">
        <v>156.065142</v>
      </c>
      <c r="J69" s="3">
        <f t="shared" si="1"/>
        <v>1.635538457199806</v>
      </c>
    </row>
    <row r="70" spans="1:10" ht="13.5">
      <c r="A70" s="1">
        <v>39331</v>
      </c>
      <c r="B70" s="2">
        <v>115.37</v>
      </c>
      <c r="D70" s="1">
        <v>39331</v>
      </c>
      <c r="E70" s="2">
        <v>96.02164</v>
      </c>
      <c r="G70" s="1">
        <v>39331</v>
      </c>
      <c r="H70" s="2">
        <v>157.918456</v>
      </c>
      <c r="J70" s="3">
        <f t="shared" si="1"/>
        <v>1.6446131934426447</v>
      </c>
    </row>
    <row r="71" spans="1:10" ht="13.5">
      <c r="A71" s="1">
        <v>39330</v>
      </c>
      <c r="B71" s="2">
        <v>115.1999</v>
      </c>
      <c r="D71" s="1">
        <v>39330</v>
      </c>
      <c r="E71" s="2">
        <v>95.673034</v>
      </c>
      <c r="G71" s="1">
        <v>39330</v>
      </c>
      <c r="H71" s="2">
        <v>157.213304</v>
      </c>
      <c r="J71" s="3">
        <f t="shared" si="1"/>
        <v>1.6432352714977136</v>
      </c>
    </row>
    <row r="72" spans="1:10" ht="13.5">
      <c r="A72" s="1">
        <v>39329</v>
      </c>
      <c r="B72" s="2">
        <v>116.33</v>
      </c>
      <c r="D72" s="1">
        <v>39329</v>
      </c>
      <c r="E72" s="2">
        <v>95.997689</v>
      </c>
      <c r="G72" s="1">
        <v>39329</v>
      </c>
      <c r="H72" s="2">
        <v>158.255332</v>
      </c>
      <c r="J72" s="3">
        <f t="shared" si="1"/>
        <v>1.648532726657618</v>
      </c>
    </row>
    <row r="73" spans="1:10" ht="13.5">
      <c r="A73" s="1">
        <v>39328</v>
      </c>
      <c r="B73" s="2">
        <v>115.9</v>
      </c>
      <c r="D73" s="1">
        <v>39328</v>
      </c>
      <c r="E73" s="2">
        <v>95.927827</v>
      </c>
      <c r="G73" s="1">
        <v>39328</v>
      </c>
      <c r="H73" s="2">
        <v>157.87898</v>
      </c>
      <c r="J73" s="3">
        <f t="shared" si="1"/>
        <v>1.6458100317439697</v>
      </c>
    </row>
    <row r="74" spans="1:10" ht="13.5">
      <c r="A74" s="1">
        <v>39325</v>
      </c>
      <c r="B74" s="2">
        <v>115.75</v>
      </c>
      <c r="D74" s="1">
        <v>39325</v>
      </c>
      <c r="E74" s="2">
        <v>95.771968</v>
      </c>
      <c r="G74" s="1">
        <v>39325</v>
      </c>
      <c r="H74" s="2">
        <v>157.7441</v>
      </c>
      <c r="J74" s="3">
        <f t="shared" si="1"/>
        <v>1.6470800725322883</v>
      </c>
    </row>
    <row r="75" spans="1:10" ht="13.5">
      <c r="A75" s="1">
        <v>39324</v>
      </c>
      <c r="B75" s="2">
        <v>115.93</v>
      </c>
      <c r="D75" s="1">
        <v>39324</v>
      </c>
      <c r="E75" s="2">
        <v>96.295373</v>
      </c>
      <c r="G75" s="1">
        <v>39324</v>
      </c>
      <c r="H75" s="2">
        <v>158.082148</v>
      </c>
      <c r="J75" s="3">
        <f t="shared" si="1"/>
        <v>1.6416380463057139</v>
      </c>
    </row>
    <row r="76" spans="1:10" ht="13.5">
      <c r="A76" s="1">
        <v>39323</v>
      </c>
      <c r="B76" s="2">
        <v>116.19</v>
      </c>
      <c r="D76" s="1">
        <v>39323</v>
      </c>
      <c r="E76" s="2">
        <v>96.873437</v>
      </c>
      <c r="G76" s="1">
        <v>39323</v>
      </c>
      <c r="H76" s="2">
        <v>158.889825</v>
      </c>
      <c r="J76" s="3">
        <f t="shared" si="1"/>
        <v>1.6401794952314948</v>
      </c>
    </row>
    <row r="77" spans="1:10" ht="13.5">
      <c r="A77" s="1">
        <v>39322</v>
      </c>
      <c r="B77" s="2">
        <v>114.1299</v>
      </c>
      <c r="D77" s="1">
        <v>39322</v>
      </c>
      <c r="E77" s="2">
        <v>95.052803</v>
      </c>
      <c r="G77" s="1">
        <v>39322</v>
      </c>
      <c r="H77" s="2">
        <v>155.23949</v>
      </c>
      <c r="J77" s="3">
        <f t="shared" si="1"/>
        <v>1.6331921321667915</v>
      </c>
    </row>
    <row r="78" spans="1:10" ht="13.5">
      <c r="A78" s="1">
        <v>39321</v>
      </c>
      <c r="B78" s="2">
        <v>115.65</v>
      </c>
      <c r="D78" s="1">
        <v>39321</v>
      </c>
      <c r="E78" s="2">
        <v>96.142655</v>
      </c>
      <c r="G78" s="1">
        <v>39321</v>
      </c>
      <c r="H78" s="2">
        <v>157.781295</v>
      </c>
      <c r="J78" s="3">
        <f t="shared" si="1"/>
        <v>1.6411164742642066</v>
      </c>
    </row>
    <row r="79" spans="1:10" ht="13.5">
      <c r="A79" s="1">
        <v>39318</v>
      </c>
      <c r="B79" s="2">
        <v>116.3799</v>
      </c>
      <c r="D79" s="1">
        <v>39318</v>
      </c>
      <c r="E79" s="2">
        <v>96.926709</v>
      </c>
      <c r="G79" s="1">
        <v>39318</v>
      </c>
      <c r="H79" s="2">
        <v>159.196065</v>
      </c>
      <c r="J79" s="3">
        <f t="shared" si="1"/>
        <v>1.6424375349419942</v>
      </c>
    </row>
    <row r="80" spans="1:10" ht="13.5">
      <c r="A80" s="1">
        <v>39317</v>
      </c>
      <c r="B80" s="2">
        <v>116.36</v>
      </c>
      <c r="D80" s="1">
        <v>39317</v>
      </c>
      <c r="E80" s="2">
        <v>96.436267</v>
      </c>
      <c r="G80" s="1">
        <v>39317</v>
      </c>
      <c r="H80" s="2">
        <v>157.865612</v>
      </c>
      <c r="J80" s="3">
        <f t="shared" si="1"/>
        <v>1.6369942233454557</v>
      </c>
    </row>
    <row r="81" spans="1:10" ht="13.5">
      <c r="A81" s="1">
        <v>39316</v>
      </c>
      <c r="B81" s="2">
        <v>115.3399</v>
      </c>
      <c r="D81" s="1">
        <v>39316</v>
      </c>
      <c r="E81" s="2">
        <v>95.622534</v>
      </c>
      <c r="G81" s="1">
        <v>39316</v>
      </c>
      <c r="H81" s="2">
        <v>156.274031</v>
      </c>
      <c r="J81" s="3">
        <f t="shared" si="1"/>
        <v>1.6342803778866601</v>
      </c>
    </row>
    <row r="82" spans="1:10" ht="13.5">
      <c r="A82" s="1">
        <v>39315</v>
      </c>
      <c r="B82" s="2">
        <v>114.3799</v>
      </c>
      <c r="D82" s="1">
        <v>39315</v>
      </c>
      <c r="E82" s="2">
        <v>94.810925</v>
      </c>
      <c r="G82" s="1">
        <v>39315</v>
      </c>
      <c r="H82" s="2">
        <v>153.943907</v>
      </c>
      <c r="J82" s="3">
        <f t="shared" si="1"/>
        <v>1.6236937568112535</v>
      </c>
    </row>
    <row r="83" spans="1:10" ht="13.5">
      <c r="A83" s="1">
        <v>39314</v>
      </c>
      <c r="B83" s="2">
        <v>114.91</v>
      </c>
      <c r="D83" s="1">
        <v>39314</v>
      </c>
      <c r="E83" s="2">
        <v>95.345171</v>
      </c>
      <c r="G83" s="1">
        <v>39314</v>
      </c>
      <c r="H83" s="2">
        <v>154.806752</v>
      </c>
      <c r="J83" s="3">
        <f t="shared" si="1"/>
        <v>1.6236454387396295</v>
      </c>
    </row>
    <row r="84" spans="1:10" ht="13.5">
      <c r="A84" s="1">
        <v>39311</v>
      </c>
      <c r="B84" s="2">
        <v>114.33</v>
      </c>
      <c r="D84" s="1">
        <v>39311</v>
      </c>
      <c r="E84" s="2">
        <v>94.64404</v>
      </c>
      <c r="G84" s="1">
        <v>39311</v>
      </c>
      <c r="H84" s="2">
        <v>154.036809</v>
      </c>
      <c r="J84" s="3">
        <f t="shared" si="1"/>
        <v>1.6275383954446576</v>
      </c>
    </row>
    <row r="85" spans="1:10" ht="13.5">
      <c r="A85" s="1">
        <v>39310</v>
      </c>
      <c r="B85" s="2">
        <v>114.2399</v>
      </c>
      <c r="D85" s="1">
        <v>39310</v>
      </c>
      <c r="E85" s="2">
        <v>93.9782</v>
      </c>
      <c r="G85" s="1">
        <v>39310</v>
      </c>
      <c r="H85" s="2">
        <v>153.344218</v>
      </c>
      <c r="J85" s="3">
        <f t="shared" si="1"/>
        <v>1.6316998835900243</v>
      </c>
    </row>
    <row r="86" spans="1:10" ht="13.5">
      <c r="A86" s="1">
        <v>39309</v>
      </c>
      <c r="B86" s="2">
        <v>116.4499</v>
      </c>
      <c r="D86" s="1">
        <v>39309</v>
      </c>
      <c r="E86" s="2">
        <v>95.497704</v>
      </c>
      <c r="G86" s="1">
        <v>39309</v>
      </c>
      <c r="H86" s="2">
        <v>156.322346</v>
      </c>
      <c r="J86" s="3">
        <f t="shared" si="1"/>
        <v>1.6369225588920966</v>
      </c>
    </row>
    <row r="87" spans="1:10" ht="13.5">
      <c r="A87" s="1">
        <v>39308</v>
      </c>
      <c r="B87" s="2">
        <v>117.5199</v>
      </c>
      <c r="D87" s="1">
        <v>39308</v>
      </c>
      <c r="E87" s="2">
        <v>97.083767</v>
      </c>
      <c r="G87" s="1">
        <v>39308</v>
      </c>
      <c r="H87" s="2">
        <v>159.063185</v>
      </c>
      <c r="J87" s="3">
        <f t="shared" si="1"/>
        <v>1.6384117542534171</v>
      </c>
    </row>
    <row r="88" spans="1:10" ht="13.5">
      <c r="A88" s="1">
        <v>39307</v>
      </c>
      <c r="B88" s="2">
        <v>118.23</v>
      </c>
      <c r="D88" s="1">
        <v>39307</v>
      </c>
      <c r="E88" s="2">
        <v>98.108041</v>
      </c>
      <c r="G88" s="1">
        <v>39307</v>
      </c>
      <c r="H88" s="2">
        <v>160.899207</v>
      </c>
      <c r="J88" s="3">
        <f t="shared" si="1"/>
        <v>1.6400205870994813</v>
      </c>
    </row>
    <row r="89" spans="1:10" ht="13.5">
      <c r="A89" s="1">
        <v>39304</v>
      </c>
      <c r="B89" s="2">
        <v>118.3799</v>
      </c>
      <c r="D89" s="1">
        <v>39304</v>
      </c>
      <c r="E89" s="2">
        <v>98.765143</v>
      </c>
      <c r="G89" s="1">
        <v>39304</v>
      </c>
      <c r="H89" s="2">
        <v>162.073921</v>
      </c>
      <c r="J89" s="3">
        <f t="shared" si="1"/>
        <v>1.6410032535466488</v>
      </c>
    </row>
    <row r="90" spans="1:10" ht="13.5">
      <c r="A90" s="1">
        <v>39303</v>
      </c>
      <c r="B90" s="2">
        <v>118.18</v>
      </c>
      <c r="D90" s="1">
        <v>39303</v>
      </c>
      <c r="E90" s="2">
        <v>98.820972</v>
      </c>
      <c r="G90" s="1">
        <v>39303</v>
      </c>
      <c r="H90" s="2">
        <v>161.563878</v>
      </c>
      <c r="J90" s="3">
        <f t="shared" si="1"/>
        <v>1.634914884261612</v>
      </c>
    </row>
    <row r="91" spans="1:10" ht="13.5">
      <c r="A91" s="1">
        <v>39302</v>
      </c>
      <c r="B91" s="2">
        <v>119.65</v>
      </c>
      <c r="D91" s="1">
        <v>39302</v>
      </c>
      <c r="E91" s="2">
        <v>99.983287</v>
      </c>
      <c r="G91" s="1">
        <v>39302</v>
      </c>
      <c r="H91" s="2">
        <v>165.057175</v>
      </c>
      <c r="J91" s="3">
        <f t="shared" si="1"/>
        <v>1.6508476561687755</v>
      </c>
    </row>
    <row r="92" spans="1:10" ht="13.5">
      <c r="A92" s="1">
        <v>39301</v>
      </c>
      <c r="B92" s="2">
        <v>118.72</v>
      </c>
      <c r="D92" s="1">
        <v>39301</v>
      </c>
      <c r="E92" s="2">
        <v>99.181287</v>
      </c>
      <c r="G92" s="1">
        <v>39301</v>
      </c>
      <c r="H92" s="2">
        <v>163.133152</v>
      </c>
      <c r="J92" s="3">
        <f t="shared" si="1"/>
        <v>1.6447976925324632</v>
      </c>
    </row>
    <row r="93" spans="1:10" ht="13.5">
      <c r="A93" s="1">
        <v>39300</v>
      </c>
      <c r="B93" s="2">
        <v>118.8499</v>
      </c>
      <c r="D93" s="1">
        <v>39300</v>
      </c>
      <c r="E93" s="2">
        <v>99.714657</v>
      </c>
      <c r="G93" s="1">
        <v>39300</v>
      </c>
      <c r="H93" s="2">
        <v>163.905897</v>
      </c>
      <c r="J93" s="3">
        <f t="shared" si="1"/>
        <v>1.643749293546685</v>
      </c>
    </row>
    <row r="94" spans="1:10" ht="13.5">
      <c r="A94" s="1">
        <v>39297</v>
      </c>
      <c r="B94" s="2">
        <v>118.04</v>
      </c>
      <c r="D94" s="1">
        <v>39297</v>
      </c>
      <c r="E94" s="2">
        <v>99.143289</v>
      </c>
      <c r="G94" s="1">
        <v>39297</v>
      </c>
      <c r="H94" s="2">
        <v>162.576492</v>
      </c>
      <c r="J94" s="3">
        <f t="shared" si="1"/>
        <v>1.639813381619809</v>
      </c>
    </row>
    <row r="95" spans="1:10" ht="13.5">
      <c r="A95" s="1">
        <v>39296</v>
      </c>
      <c r="B95" s="2">
        <v>119.1399</v>
      </c>
      <c r="D95" s="1">
        <v>39296</v>
      </c>
      <c r="E95" s="2">
        <v>98.928755</v>
      </c>
      <c r="G95" s="1">
        <v>39296</v>
      </c>
      <c r="H95" s="2">
        <v>163.185921</v>
      </c>
      <c r="J95" s="3">
        <f t="shared" si="1"/>
        <v>1.6495297145910712</v>
      </c>
    </row>
    <row r="96" spans="1:10" ht="13.5">
      <c r="A96" s="1">
        <v>39295</v>
      </c>
      <c r="B96" s="2">
        <v>118.8399</v>
      </c>
      <c r="D96" s="1">
        <v>39295</v>
      </c>
      <c r="E96" s="2">
        <v>98.696039</v>
      </c>
      <c r="G96" s="1">
        <v>39295</v>
      </c>
      <c r="H96" s="2">
        <v>162.418491</v>
      </c>
      <c r="J96" s="3">
        <f t="shared" si="1"/>
        <v>1.645643458903148</v>
      </c>
    </row>
    <row r="97" spans="1:10" ht="13.5">
      <c r="A97" s="1">
        <v>39294</v>
      </c>
      <c r="B97" s="2">
        <v>118.47</v>
      </c>
      <c r="D97" s="1">
        <v>39294</v>
      </c>
      <c r="E97" s="2">
        <v>98.651012</v>
      </c>
      <c r="G97" s="1">
        <v>39294</v>
      </c>
      <c r="H97" s="2">
        <v>161.936643</v>
      </c>
      <c r="J97" s="3">
        <f t="shared" si="1"/>
        <v>1.641510205693582</v>
      </c>
    </row>
    <row r="98" spans="1:10" ht="13.5">
      <c r="A98" s="1">
        <v>39293</v>
      </c>
      <c r="B98" s="2">
        <v>119.04</v>
      </c>
      <c r="D98" s="1">
        <v>39293</v>
      </c>
      <c r="E98" s="2">
        <v>98.969072</v>
      </c>
      <c r="G98" s="1">
        <v>39293</v>
      </c>
      <c r="H98" s="2">
        <v>162.977664</v>
      </c>
      <c r="J98" s="3">
        <f t="shared" si="1"/>
        <v>1.6467534827445893</v>
      </c>
    </row>
    <row r="99" spans="1:10" ht="13.5">
      <c r="A99" s="1">
        <v>39290</v>
      </c>
      <c r="B99" s="2">
        <v>118.5999</v>
      </c>
      <c r="D99" s="1">
        <v>39290</v>
      </c>
      <c r="E99" s="2">
        <v>98.146226</v>
      </c>
      <c r="G99" s="1">
        <v>39290</v>
      </c>
      <c r="H99" s="2">
        <v>161.675384</v>
      </c>
      <c r="J99" s="3">
        <f t="shared" si="1"/>
        <v>1.6472908902274042</v>
      </c>
    </row>
    <row r="100" spans="1:10" ht="13.5">
      <c r="A100" s="1">
        <v>39289</v>
      </c>
      <c r="B100" s="2">
        <v>118.4</v>
      </c>
      <c r="D100" s="1">
        <v>39289</v>
      </c>
      <c r="E100" s="2">
        <v>98.387901</v>
      </c>
      <c r="G100" s="1">
        <v>39289</v>
      </c>
      <c r="H100" s="2">
        <v>162.69344</v>
      </c>
      <c r="J100" s="3">
        <f t="shared" si="1"/>
        <v>1.6535919391145464</v>
      </c>
    </row>
    <row r="101" spans="1:10" ht="13.5">
      <c r="A101" s="1">
        <v>39288</v>
      </c>
      <c r="B101" s="2">
        <v>120.41</v>
      </c>
      <c r="D101" s="1">
        <v>39288</v>
      </c>
      <c r="E101" s="2">
        <v>99.266282</v>
      </c>
      <c r="G101" s="1">
        <v>39288</v>
      </c>
      <c r="H101" s="2">
        <v>165.226602</v>
      </c>
      <c r="J101" s="3">
        <f t="shared" si="1"/>
        <v>1.664478599087654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7"/>
  <sheetViews>
    <sheetView tabSelected="1" workbookViewId="0" topLeftCell="A1">
      <pane ySplit="10" topLeftCell="BM11" activePane="bottomLeft" state="frozen"/>
      <selection pane="topLeft" activeCell="A1" sqref="A1"/>
      <selection pane="bottomLeft" activeCell="M19" sqref="M19"/>
    </sheetView>
  </sheetViews>
  <sheetFormatPr defaultColWidth="9.00390625" defaultRowHeight="13.5"/>
  <cols>
    <col min="1" max="1" width="9.00390625" style="4" customWidth="1"/>
    <col min="2" max="2" width="9.875" style="0" customWidth="1"/>
    <col min="4" max="4" width="9.25390625" style="0" customWidth="1"/>
    <col min="5" max="5" width="9.375" style="0" customWidth="1"/>
    <col min="8" max="8" width="3.875" style="0" customWidth="1"/>
    <col min="9" max="9" width="12.75390625" style="0" bestFit="1" customWidth="1"/>
    <col min="12" max="12" width="10.75390625" style="0" customWidth="1"/>
    <col min="13" max="13" width="9.875" style="0" customWidth="1"/>
  </cols>
  <sheetData>
    <row r="1" spans="1:11" ht="13.5">
      <c r="A1" s="31" t="s">
        <v>25</v>
      </c>
      <c r="K1" s="30" t="s">
        <v>24</v>
      </c>
    </row>
    <row r="2" ht="13.5">
      <c r="K2" t="s">
        <v>15</v>
      </c>
    </row>
    <row r="3" spans="3:14" ht="13.5">
      <c r="C3" s="28" t="s">
        <v>16</v>
      </c>
      <c r="D3" s="28"/>
      <c r="N3" s="6" t="s">
        <v>17</v>
      </c>
    </row>
    <row r="4" spans="3:13" ht="14.25" thickBot="1">
      <c r="C4" s="6" t="s">
        <v>10</v>
      </c>
      <c r="D4" s="6" t="s">
        <v>17</v>
      </c>
      <c r="L4" s="9" t="s">
        <v>21</v>
      </c>
      <c r="M4" s="24">
        <f>CORREL(D12:D110,E12:E110)</f>
        <v>0.7085265632789589</v>
      </c>
    </row>
    <row r="5" spans="2:13" ht="14.25" thickBot="1">
      <c r="B5" s="9" t="s">
        <v>1</v>
      </c>
      <c r="C5" s="22">
        <f>STDEV(D12:D110)</f>
        <v>0.007696973298086167</v>
      </c>
      <c r="D5" s="22">
        <f>C5*SQRT(260)</f>
        <v>0.12410996522188447</v>
      </c>
      <c r="H5" s="9" t="s">
        <v>8</v>
      </c>
      <c r="I5" s="10">
        <v>0.5</v>
      </c>
      <c r="L5" s="9" t="s">
        <v>20</v>
      </c>
      <c r="M5" s="25">
        <f>M4*C5*C6</f>
        <v>1.701599787143151E-05</v>
      </c>
    </row>
    <row r="6" spans="2:13" ht="14.25" thickBot="1">
      <c r="B6" s="9" t="s">
        <v>5</v>
      </c>
      <c r="C6" s="22">
        <f>STDEV(E12:E110)</f>
        <v>0.003120191904144349</v>
      </c>
      <c r="D6" s="22">
        <f>C6*SQRT(260)</f>
        <v>0.05031158271073236</v>
      </c>
      <c r="H6" s="9" t="s">
        <v>9</v>
      </c>
      <c r="I6" s="13">
        <v>0.5</v>
      </c>
      <c r="L6" s="9" t="s">
        <v>22</v>
      </c>
      <c r="M6" s="26">
        <f>I5^2*C5^2+I6^2*C6^2+2*I5*I6*M5</f>
        <v>2.5752747803250604E-05</v>
      </c>
    </row>
    <row r="7" spans="2:14" ht="13.5">
      <c r="B7" s="19" t="s">
        <v>18</v>
      </c>
      <c r="C7" s="23">
        <f>STDEV(I12:I110)</f>
        <v>0.005074716524422877</v>
      </c>
      <c r="D7" s="23">
        <f>C7*SQRT(260)</f>
        <v>0.08182734523889404</v>
      </c>
      <c r="H7" s="9" t="s">
        <v>13</v>
      </c>
      <c r="I7" s="11">
        <f>ABS(I5)+ABS(I6)</f>
        <v>1</v>
      </c>
      <c r="L7" s="19" t="s">
        <v>23</v>
      </c>
      <c r="M7" s="27">
        <f>SQRT(M6)</f>
        <v>0.005074716524422877</v>
      </c>
      <c r="N7" s="23">
        <f>M7*SQRT(260)</f>
        <v>0.08182734523889404</v>
      </c>
    </row>
    <row r="8" ht="13.5"/>
    <row r="9" spans="1:13" s="6" customFormat="1" ht="13.5">
      <c r="A9" s="8"/>
      <c r="B9" s="28" t="s">
        <v>6</v>
      </c>
      <c r="C9" s="28"/>
      <c r="D9" s="28" t="s">
        <v>7</v>
      </c>
      <c r="E9" s="28"/>
      <c r="F9" s="28" t="s">
        <v>12</v>
      </c>
      <c r="G9" s="28"/>
      <c r="I9" s="29" t="s">
        <v>18</v>
      </c>
      <c r="J9" s="29"/>
      <c r="M9" s="21"/>
    </row>
    <row r="10" spans="1:10" s="6" customFormat="1" ht="13.5">
      <c r="A10" s="8" t="s">
        <v>14</v>
      </c>
      <c r="B10" s="6" t="s">
        <v>0</v>
      </c>
      <c r="C10" s="6" t="s">
        <v>4</v>
      </c>
      <c r="D10" s="6" t="s">
        <v>0</v>
      </c>
      <c r="E10" s="6" t="s">
        <v>4</v>
      </c>
      <c r="F10" s="6" t="s">
        <v>0</v>
      </c>
      <c r="G10" s="6" t="s">
        <v>4</v>
      </c>
      <c r="I10" s="14" t="s">
        <v>19</v>
      </c>
      <c r="J10" s="14" t="s">
        <v>11</v>
      </c>
    </row>
    <row r="11" spans="1:10" ht="13.5">
      <c r="A11" s="4">
        <v>39288</v>
      </c>
      <c r="B11" s="5">
        <v>120.41</v>
      </c>
      <c r="C11" s="3">
        <v>1.6645</v>
      </c>
      <c r="F11" s="5">
        <v>100</v>
      </c>
      <c r="G11" s="5">
        <v>100</v>
      </c>
      <c r="I11" s="15"/>
      <c r="J11" s="16">
        <v>100</v>
      </c>
    </row>
    <row r="12" spans="1:10" ht="13.5">
      <c r="A12" s="4">
        <v>39289</v>
      </c>
      <c r="B12" s="5">
        <v>118.4</v>
      </c>
      <c r="C12" s="3">
        <v>1.6536</v>
      </c>
      <c r="D12" s="7">
        <f>B12/B11-1</f>
        <v>-0.016692965700523144</v>
      </c>
      <c r="E12" s="7">
        <f>C12/C11-1</f>
        <v>-0.006548513066987116</v>
      </c>
      <c r="F12" s="12">
        <f>F11*(1+D12)</f>
        <v>98.33070342994769</v>
      </c>
      <c r="G12" s="12">
        <f>G11*(1+E12)</f>
        <v>99.34514869330128</v>
      </c>
      <c r="I12" s="17">
        <f>D12*$I$5+E12*$I$6</f>
        <v>-0.01162073938375513</v>
      </c>
      <c r="J12" s="16">
        <f>J11*(1+I12)</f>
        <v>98.83792606162449</v>
      </c>
    </row>
    <row r="13" spans="1:10" ht="13.5">
      <c r="A13" s="4">
        <v>39290</v>
      </c>
      <c r="B13" s="5">
        <v>118.6</v>
      </c>
      <c r="C13" s="3">
        <v>1.6473</v>
      </c>
      <c r="D13" s="7">
        <f aca="true" t="shared" si="0" ref="D13:D76">B13/B12-1</f>
        <v>0.0016891891891890332</v>
      </c>
      <c r="E13" s="7">
        <f aca="true" t="shared" si="1" ref="E13:E76">C13/C12-1</f>
        <v>-0.0038098693759071045</v>
      </c>
      <c r="F13" s="12">
        <f aca="true" t="shared" si="2" ref="F13:F76">F12*(1+D13)</f>
        <v>98.49680259114692</v>
      </c>
      <c r="G13" s="12">
        <f aca="true" t="shared" si="3" ref="G13:G76">G12*(1+E13)</f>
        <v>98.96665665364974</v>
      </c>
      <c r="I13" s="17">
        <f aca="true" t="shared" si="4" ref="I13:I76">D13*$I$5+E13*$I$6</f>
        <v>-0.0010603400933590357</v>
      </c>
      <c r="J13" s="16">
        <f aca="true" t="shared" si="5" ref="J13:J76">J12*(1+I13)</f>
        <v>98.73312424587688</v>
      </c>
    </row>
    <row r="14" spans="1:10" ht="13.5">
      <c r="A14" s="4">
        <v>39293</v>
      </c>
      <c r="B14" s="5">
        <v>119.04</v>
      </c>
      <c r="C14" s="3">
        <v>1.6468</v>
      </c>
      <c r="D14" s="7">
        <f t="shared" si="0"/>
        <v>0.003709949409780977</v>
      </c>
      <c r="E14" s="7">
        <f t="shared" si="1"/>
        <v>-0.0003035269835488519</v>
      </c>
      <c r="F14" s="12">
        <f t="shared" si="2"/>
        <v>98.86222074578525</v>
      </c>
      <c r="G14" s="12">
        <f t="shared" si="3"/>
        <v>98.93661760288374</v>
      </c>
      <c r="I14" s="17">
        <f t="shared" si="4"/>
        <v>0.0017032112131160626</v>
      </c>
      <c r="J14" s="16">
        <f t="shared" si="5"/>
        <v>98.90128761019844</v>
      </c>
    </row>
    <row r="15" spans="1:10" ht="13.5">
      <c r="A15" s="4">
        <v>39294</v>
      </c>
      <c r="B15" s="5">
        <v>118.47</v>
      </c>
      <c r="C15" s="3">
        <v>1.6415</v>
      </c>
      <c r="D15" s="7">
        <f t="shared" si="0"/>
        <v>-0.004788306451612989</v>
      </c>
      <c r="E15" s="7">
        <f t="shared" si="1"/>
        <v>-0.003218362885596404</v>
      </c>
      <c r="F15" s="12">
        <f t="shared" si="2"/>
        <v>98.38883813636743</v>
      </c>
      <c r="G15" s="12">
        <f t="shared" si="3"/>
        <v>98.61820366476418</v>
      </c>
      <c r="I15" s="17">
        <f t="shared" si="4"/>
        <v>-0.004003334668604697</v>
      </c>
      <c r="J15" s="16">
        <f t="shared" si="5"/>
        <v>98.50535265673889</v>
      </c>
    </row>
    <row r="16" spans="1:10" ht="13.5">
      <c r="A16" s="4">
        <v>39295</v>
      </c>
      <c r="B16" s="5">
        <v>118.84</v>
      </c>
      <c r="C16" s="3">
        <v>1.6456</v>
      </c>
      <c r="D16" s="7">
        <f t="shared" si="0"/>
        <v>0.0031231535409808053</v>
      </c>
      <c r="E16" s="7">
        <f t="shared" si="1"/>
        <v>0.0024977155041121524</v>
      </c>
      <c r="F16" s="12">
        <f t="shared" si="2"/>
        <v>98.69612158458601</v>
      </c>
      <c r="G16" s="12">
        <f t="shared" si="3"/>
        <v>98.86452388104536</v>
      </c>
      <c r="I16" s="17">
        <f t="shared" si="4"/>
        <v>0.002810434522546479</v>
      </c>
      <c r="J16" s="16">
        <f t="shared" si="5"/>
        <v>98.78219550050102</v>
      </c>
    </row>
    <row r="17" spans="1:10" ht="13.5">
      <c r="A17" s="4">
        <v>39296</v>
      </c>
      <c r="B17" s="5">
        <v>119.14</v>
      </c>
      <c r="C17" s="3">
        <v>1.6495</v>
      </c>
      <c r="D17" s="7">
        <f t="shared" si="0"/>
        <v>0.0025244025580613005</v>
      </c>
      <c r="E17" s="7">
        <f t="shared" si="1"/>
        <v>0.0023699562469616797</v>
      </c>
      <c r="F17" s="12">
        <f t="shared" si="2"/>
        <v>98.94527032638487</v>
      </c>
      <c r="G17" s="12">
        <f t="shared" si="3"/>
        <v>99.09882847702013</v>
      </c>
      <c r="I17" s="17">
        <f t="shared" si="4"/>
        <v>0.00244717940251149</v>
      </c>
      <c r="J17" s="16">
        <f t="shared" si="5"/>
        <v>99.02393325466471</v>
      </c>
    </row>
    <row r="18" spans="1:10" ht="13.5">
      <c r="A18" s="4">
        <v>39297</v>
      </c>
      <c r="B18" s="5">
        <v>118.04</v>
      </c>
      <c r="C18" s="3">
        <v>1.6398</v>
      </c>
      <c r="D18" s="7">
        <f t="shared" si="0"/>
        <v>-0.009232835319791799</v>
      </c>
      <c r="E18" s="7">
        <f t="shared" si="1"/>
        <v>-0.005880569869657459</v>
      </c>
      <c r="F18" s="12">
        <f t="shared" si="2"/>
        <v>98.03172493978907</v>
      </c>
      <c r="G18" s="12">
        <f t="shared" si="3"/>
        <v>98.51607089215982</v>
      </c>
      <c r="I18" s="17">
        <f t="shared" si="4"/>
        <v>-0.007556702594724629</v>
      </c>
      <c r="J18" s="16">
        <f t="shared" si="5"/>
        <v>98.27563884129935</v>
      </c>
    </row>
    <row r="19" spans="1:10" ht="13.5">
      <c r="A19" s="4">
        <v>39300</v>
      </c>
      <c r="B19" s="5">
        <v>118.85</v>
      </c>
      <c r="C19" s="3">
        <v>1.6437</v>
      </c>
      <c r="D19" s="7">
        <f t="shared" si="0"/>
        <v>0.006862080650626767</v>
      </c>
      <c r="E19" s="7">
        <f t="shared" si="1"/>
        <v>0.002378338821807491</v>
      </c>
      <c r="F19" s="12">
        <f t="shared" si="2"/>
        <v>98.70442654264596</v>
      </c>
      <c r="G19" s="12">
        <f t="shared" si="3"/>
        <v>98.75037548813458</v>
      </c>
      <c r="I19" s="17">
        <f t="shared" si="4"/>
        <v>0.004620209736217129</v>
      </c>
      <c r="J19" s="16">
        <f t="shared" si="5"/>
        <v>98.72969290470688</v>
      </c>
    </row>
    <row r="20" spans="1:10" ht="13.5">
      <c r="A20" s="4">
        <v>39301</v>
      </c>
      <c r="B20" s="5">
        <v>118.72</v>
      </c>
      <c r="C20" s="3">
        <v>1.6448</v>
      </c>
      <c r="D20" s="7">
        <f t="shared" si="0"/>
        <v>-0.0010938157341185972</v>
      </c>
      <c r="E20" s="7">
        <f t="shared" si="1"/>
        <v>0.0006692218774715375</v>
      </c>
      <c r="F20" s="12">
        <f t="shared" si="2"/>
        <v>98.59646208786646</v>
      </c>
      <c r="G20" s="12">
        <f t="shared" si="3"/>
        <v>98.81646139981977</v>
      </c>
      <c r="I20" s="17">
        <f t="shared" si="4"/>
        <v>-0.00021229692832352987</v>
      </c>
      <c r="J20" s="16">
        <f t="shared" si="5"/>
        <v>98.70873289416888</v>
      </c>
    </row>
    <row r="21" spans="1:10" ht="13.5">
      <c r="A21" s="4">
        <v>39302</v>
      </c>
      <c r="B21" s="5">
        <v>119.65</v>
      </c>
      <c r="C21" s="3">
        <v>1.6508</v>
      </c>
      <c r="D21" s="7">
        <f t="shared" si="0"/>
        <v>0.00783355795148255</v>
      </c>
      <c r="E21" s="7">
        <f t="shared" si="1"/>
        <v>0.0036478599221789754</v>
      </c>
      <c r="F21" s="12">
        <f t="shared" si="2"/>
        <v>99.36882318744291</v>
      </c>
      <c r="G21" s="12">
        <f t="shared" si="3"/>
        <v>99.17693000901173</v>
      </c>
      <c r="I21" s="17">
        <f t="shared" si="4"/>
        <v>0.005740708936830763</v>
      </c>
      <c r="J21" s="16">
        <f t="shared" si="5"/>
        <v>99.27539099923769</v>
      </c>
    </row>
    <row r="22" spans="1:10" ht="13.5">
      <c r="A22" s="4">
        <v>39303</v>
      </c>
      <c r="B22" s="5">
        <v>118.18</v>
      </c>
      <c r="C22" s="3">
        <v>1.6349</v>
      </c>
      <c r="D22" s="7">
        <f t="shared" si="0"/>
        <v>-0.012285833681571212</v>
      </c>
      <c r="E22" s="7">
        <f t="shared" si="1"/>
        <v>-0.009631693724254875</v>
      </c>
      <c r="F22" s="12">
        <f t="shared" si="2"/>
        <v>98.14799435262853</v>
      </c>
      <c r="G22" s="12">
        <f t="shared" si="3"/>
        <v>98.22168819465307</v>
      </c>
      <c r="I22" s="17">
        <f t="shared" si="4"/>
        <v>-0.010958763702913044</v>
      </c>
      <c r="J22" s="16">
        <f t="shared" si="5"/>
        <v>98.18745544776274</v>
      </c>
    </row>
    <row r="23" spans="1:10" ht="13.5">
      <c r="A23" s="4">
        <v>39304</v>
      </c>
      <c r="B23" s="5">
        <v>118.38</v>
      </c>
      <c r="C23" s="3">
        <v>1.641</v>
      </c>
      <c r="D23" s="7">
        <f t="shared" si="0"/>
        <v>0.0016923337282110928</v>
      </c>
      <c r="E23" s="7">
        <f t="shared" si="1"/>
        <v>0.0037311150529084625</v>
      </c>
      <c r="F23" s="12">
        <f t="shared" si="2"/>
        <v>98.31409351382776</v>
      </c>
      <c r="G23" s="12">
        <f t="shared" si="3"/>
        <v>98.58816461399822</v>
      </c>
      <c r="I23" s="17">
        <f t="shared" si="4"/>
        <v>0.0027117243905597777</v>
      </c>
      <c r="J23" s="16">
        <f t="shared" si="5"/>
        <v>98.45371276554744</v>
      </c>
    </row>
    <row r="24" spans="1:10" ht="13.5">
      <c r="A24" s="4">
        <v>39307</v>
      </c>
      <c r="B24" s="5">
        <v>118.23</v>
      </c>
      <c r="C24" s="3">
        <v>1.64</v>
      </c>
      <c r="D24" s="7">
        <f t="shared" si="0"/>
        <v>-0.0012671059300556342</v>
      </c>
      <c r="E24" s="7">
        <f t="shared" si="1"/>
        <v>-0.0006093845216331717</v>
      </c>
      <c r="F24" s="12">
        <f t="shared" si="2"/>
        <v>98.18951914292835</v>
      </c>
      <c r="G24" s="12">
        <f t="shared" si="3"/>
        <v>98.52808651246622</v>
      </c>
      <c r="I24" s="17">
        <f t="shared" si="4"/>
        <v>-0.000938245225844403</v>
      </c>
      <c r="J24" s="16">
        <f t="shared" si="5"/>
        <v>98.36133903957851</v>
      </c>
    </row>
    <row r="25" spans="1:10" ht="13.5">
      <c r="A25" s="4">
        <v>39308</v>
      </c>
      <c r="B25" s="5">
        <v>117.52</v>
      </c>
      <c r="C25" s="3">
        <v>1.6384</v>
      </c>
      <c r="D25" s="7">
        <f t="shared" si="0"/>
        <v>-0.006005244015901301</v>
      </c>
      <c r="E25" s="7">
        <f t="shared" si="1"/>
        <v>-0.0009756097560974508</v>
      </c>
      <c r="F25" s="12">
        <f t="shared" si="2"/>
        <v>97.59986712067105</v>
      </c>
      <c r="G25" s="12">
        <f t="shared" si="3"/>
        <v>98.43196155001505</v>
      </c>
      <c r="I25" s="17">
        <f t="shared" si="4"/>
        <v>-0.003490426885999376</v>
      </c>
      <c r="J25" s="16">
        <f t="shared" si="5"/>
        <v>98.01801597725186</v>
      </c>
    </row>
    <row r="26" spans="1:10" ht="13.5">
      <c r="A26" s="4">
        <v>39309</v>
      </c>
      <c r="B26" s="5">
        <v>116.45</v>
      </c>
      <c r="C26" s="3">
        <v>1.6369</v>
      </c>
      <c r="D26" s="7">
        <f t="shared" si="0"/>
        <v>-0.009104833219877428</v>
      </c>
      <c r="E26" s="7">
        <f t="shared" si="1"/>
        <v>-0.00091552734375</v>
      </c>
      <c r="F26" s="12">
        <f t="shared" si="2"/>
        <v>96.71123660825513</v>
      </c>
      <c r="G26" s="12">
        <f t="shared" si="3"/>
        <v>98.34184439771705</v>
      </c>
      <c r="I26" s="17">
        <f t="shared" si="4"/>
        <v>-0.005010180281813714</v>
      </c>
      <c r="J26" s="16">
        <f t="shared" si="5"/>
        <v>97.52692804634015</v>
      </c>
    </row>
    <row r="27" spans="1:10" ht="13.5">
      <c r="A27" s="4">
        <v>39310</v>
      </c>
      <c r="B27" s="5">
        <v>114.24</v>
      </c>
      <c r="C27" s="3">
        <v>1.6317</v>
      </c>
      <c r="D27" s="7">
        <f t="shared" si="0"/>
        <v>-0.018978102189781132</v>
      </c>
      <c r="E27" s="7">
        <f t="shared" si="1"/>
        <v>-0.0031767365141426307</v>
      </c>
      <c r="F27" s="12">
        <f t="shared" si="2"/>
        <v>94.87584087700357</v>
      </c>
      <c r="G27" s="12">
        <f t="shared" si="3"/>
        <v>98.0294382697507</v>
      </c>
      <c r="I27" s="17">
        <f t="shared" si="4"/>
        <v>-0.011077419351961881</v>
      </c>
      <c r="J27" s="16">
        <f t="shared" si="5"/>
        <v>96.44658136626222</v>
      </c>
    </row>
    <row r="28" spans="1:10" ht="13.5">
      <c r="A28" s="4">
        <v>39311</v>
      </c>
      <c r="B28" s="5">
        <v>114.33</v>
      </c>
      <c r="C28" s="3">
        <v>1.6275</v>
      </c>
      <c r="D28" s="7">
        <f t="shared" si="0"/>
        <v>0.0007878151260505284</v>
      </c>
      <c r="E28" s="7">
        <f t="shared" si="1"/>
        <v>-0.002574002574002532</v>
      </c>
      <c r="F28" s="12">
        <f t="shared" si="2"/>
        <v>94.95058549954324</v>
      </c>
      <c r="G28" s="12">
        <f t="shared" si="3"/>
        <v>97.77711024331634</v>
      </c>
      <c r="I28" s="17">
        <f t="shared" si="4"/>
        <v>-0.0008930937239760017</v>
      </c>
      <c r="J28" s="16">
        <f t="shared" si="5"/>
        <v>96.36044552974508</v>
      </c>
    </row>
    <row r="29" spans="1:10" ht="13.5">
      <c r="A29" s="4">
        <v>39314</v>
      </c>
      <c r="B29" s="5">
        <v>114.91</v>
      </c>
      <c r="C29" s="3">
        <v>1.6236</v>
      </c>
      <c r="D29" s="7">
        <f t="shared" si="0"/>
        <v>0.005073034199247761</v>
      </c>
      <c r="E29" s="7">
        <f t="shared" si="1"/>
        <v>-0.0023963133640553247</v>
      </c>
      <c r="F29" s="12">
        <f t="shared" si="2"/>
        <v>95.43227306702101</v>
      </c>
      <c r="G29" s="12">
        <f t="shared" si="3"/>
        <v>97.54280564734158</v>
      </c>
      <c r="I29" s="17">
        <f t="shared" si="4"/>
        <v>0.0013383604175962183</v>
      </c>
      <c r="J29" s="16">
        <f t="shared" si="5"/>
        <v>96.48941053586402</v>
      </c>
    </row>
    <row r="30" spans="1:10" ht="13.5">
      <c r="A30" s="4">
        <v>39315</v>
      </c>
      <c r="B30" s="5">
        <v>114.38</v>
      </c>
      <c r="C30" s="3">
        <v>1.6237</v>
      </c>
      <c r="D30" s="7">
        <f t="shared" si="0"/>
        <v>-0.0046123052823949795</v>
      </c>
      <c r="E30" s="7">
        <f t="shared" si="1"/>
        <v>6.159152500617715E-05</v>
      </c>
      <c r="F30" s="12">
        <f t="shared" si="2"/>
        <v>94.99211028984304</v>
      </c>
      <c r="G30" s="12">
        <f t="shared" si="3"/>
        <v>97.54881345749479</v>
      </c>
      <c r="I30" s="17">
        <f t="shared" si="4"/>
        <v>-0.002275356878694401</v>
      </c>
      <c r="J30" s="16">
        <f t="shared" si="5"/>
        <v>96.26986269188008</v>
      </c>
    </row>
    <row r="31" spans="1:10" ht="13.5">
      <c r="A31" s="4">
        <v>39316</v>
      </c>
      <c r="B31" s="5">
        <v>115.34</v>
      </c>
      <c r="C31" s="3">
        <v>1.6343</v>
      </c>
      <c r="D31" s="7">
        <f t="shared" si="0"/>
        <v>0.008393075712537224</v>
      </c>
      <c r="E31" s="7">
        <f t="shared" si="1"/>
        <v>0.006528299562727158</v>
      </c>
      <c r="F31" s="12">
        <f t="shared" si="2"/>
        <v>95.78938626359938</v>
      </c>
      <c r="G31" s="12">
        <f t="shared" si="3"/>
        <v>98.1856413337339</v>
      </c>
      <c r="I31" s="17">
        <f t="shared" si="4"/>
        <v>0.007460687637632191</v>
      </c>
      <c r="J31" s="16">
        <f t="shared" si="5"/>
        <v>96.98810206634194</v>
      </c>
    </row>
    <row r="32" spans="1:10" ht="13.5">
      <c r="A32" s="4">
        <v>39317</v>
      </c>
      <c r="B32" s="5">
        <v>116.36</v>
      </c>
      <c r="C32" s="3">
        <v>1.637</v>
      </c>
      <c r="D32" s="7">
        <f t="shared" si="0"/>
        <v>0.008843419455522694</v>
      </c>
      <c r="E32" s="7">
        <f t="shared" si="1"/>
        <v>0.0016520834608089174</v>
      </c>
      <c r="F32" s="12">
        <f t="shared" si="2"/>
        <v>96.63649198571548</v>
      </c>
      <c r="G32" s="12">
        <f t="shared" si="3"/>
        <v>98.34785220787028</v>
      </c>
      <c r="I32" s="17">
        <f t="shared" si="4"/>
        <v>0.005247751458165806</v>
      </c>
      <c r="J32" s="16">
        <f t="shared" si="5"/>
        <v>97.4970715203853</v>
      </c>
    </row>
    <row r="33" spans="1:10" ht="13.5">
      <c r="A33" s="4">
        <v>39318</v>
      </c>
      <c r="B33" s="5">
        <v>116.38</v>
      </c>
      <c r="C33" s="3">
        <v>1.6424</v>
      </c>
      <c r="D33" s="7">
        <f t="shared" si="0"/>
        <v>0.00017188037126159017</v>
      </c>
      <c r="E33" s="7">
        <f t="shared" si="1"/>
        <v>0.0032987171655467495</v>
      </c>
      <c r="F33" s="12">
        <f t="shared" si="2"/>
        <v>96.6531019018354</v>
      </c>
      <c r="G33" s="12">
        <f t="shared" si="3"/>
        <v>98.67227395614303</v>
      </c>
      <c r="I33" s="17">
        <f t="shared" si="4"/>
        <v>0.0017352987684041699</v>
      </c>
      <c r="J33" s="16">
        <f t="shared" si="5"/>
        <v>97.66625806851765</v>
      </c>
    </row>
    <row r="34" spans="1:10" ht="13.5">
      <c r="A34" s="4">
        <v>39321</v>
      </c>
      <c r="B34" s="5">
        <v>115.65</v>
      </c>
      <c r="C34" s="3">
        <v>1.6411</v>
      </c>
      <c r="D34" s="7">
        <f t="shared" si="0"/>
        <v>-0.006272555421893755</v>
      </c>
      <c r="E34" s="7">
        <f t="shared" si="1"/>
        <v>-0.0007915245981491292</v>
      </c>
      <c r="F34" s="12">
        <f t="shared" si="2"/>
        <v>96.0468399634582</v>
      </c>
      <c r="G34" s="12">
        <f t="shared" si="3"/>
        <v>98.59417242415144</v>
      </c>
      <c r="I34" s="17">
        <f t="shared" si="4"/>
        <v>-0.003532040010021442</v>
      </c>
      <c r="J34" s="16">
        <f t="shared" si="5"/>
        <v>97.32129693739057</v>
      </c>
    </row>
    <row r="35" spans="1:10" ht="13.5">
      <c r="A35" s="4">
        <v>39322</v>
      </c>
      <c r="B35" s="5">
        <v>114.13</v>
      </c>
      <c r="C35" s="3">
        <v>1.6332</v>
      </c>
      <c r="D35" s="7">
        <f t="shared" si="0"/>
        <v>-0.013143104193687916</v>
      </c>
      <c r="E35" s="7">
        <f t="shared" si="1"/>
        <v>-0.004813844372676845</v>
      </c>
      <c r="F35" s="12">
        <f t="shared" si="2"/>
        <v>94.784486338344</v>
      </c>
      <c r="G35" s="12">
        <f t="shared" si="3"/>
        <v>98.1195554220487</v>
      </c>
      <c r="I35" s="17">
        <f t="shared" si="4"/>
        <v>-0.00897847428318238</v>
      </c>
      <c r="J35" s="16">
        <f t="shared" si="5"/>
        <v>96.44750017563224</v>
      </c>
    </row>
    <row r="36" spans="1:10" ht="13.5">
      <c r="A36" s="4">
        <v>39323</v>
      </c>
      <c r="B36" s="5">
        <v>116.19</v>
      </c>
      <c r="C36" s="3">
        <v>1.6402</v>
      </c>
      <c r="D36" s="7">
        <f t="shared" si="0"/>
        <v>0.018049592569876483</v>
      </c>
      <c r="E36" s="7">
        <f t="shared" si="1"/>
        <v>0.004286064168503634</v>
      </c>
      <c r="F36" s="12">
        <f t="shared" si="2"/>
        <v>96.49530769869612</v>
      </c>
      <c r="G36" s="12">
        <f t="shared" si="3"/>
        <v>98.54010213277266</v>
      </c>
      <c r="I36" s="17">
        <f t="shared" si="4"/>
        <v>0.011167828369190058</v>
      </c>
      <c r="J36" s="16">
        <f t="shared" si="5"/>
        <v>97.52460930423113</v>
      </c>
    </row>
    <row r="37" spans="1:10" ht="13.5">
      <c r="A37" s="4">
        <v>39324</v>
      </c>
      <c r="B37" s="5">
        <v>115.93</v>
      </c>
      <c r="C37" s="3">
        <v>1.6416</v>
      </c>
      <c r="D37" s="7">
        <f t="shared" si="0"/>
        <v>-0.0022377140889920932</v>
      </c>
      <c r="E37" s="7">
        <f t="shared" si="1"/>
        <v>0.000853554444579796</v>
      </c>
      <c r="F37" s="12">
        <f t="shared" si="2"/>
        <v>96.27937878913713</v>
      </c>
      <c r="G37" s="12">
        <f t="shared" si="3"/>
        <v>98.62421147491743</v>
      </c>
      <c r="I37" s="17">
        <f t="shared" si="4"/>
        <v>-0.0006920798222061486</v>
      </c>
      <c r="J37" s="16">
        <f t="shared" si="5"/>
        <v>97.45711448996315</v>
      </c>
    </row>
    <row r="38" spans="1:10" ht="13.5">
      <c r="A38" s="4">
        <v>39325</v>
      </c>
      <c r="B38" s="5">
        <v>115.75</v>
      </c>
      <c r="C38" s="3">
        <v>1.6471</v>
      </c>
      <c r="D38" s="7">
        <f t="shared" si="0"/>
        <v>-0.001552661088587981</v>
      </c>
      <c r="E38" s="7">
        <f t="shared" si="1"/>
        <v>0.0033503898635478535</v>
      </c>
      <c r="F38" s="12">
        <f t="shared" si="2"/>
        <v>96.1298895440578</v>
      </c>
      <c r="G38" s="12">
        <f t="shared" si="3"/>
        <v>98.95464103334339</v>
      </c>
      <c r="I38" s="17">
        <f t="shared" si="4"/>
        <v>0.0008988643874799362</v>
      </c>
      <c r="J38" s="16">
        <f t="shared" si="5"/>
        <v>97.54471521948473</v>
      </c>
    </row>
    <row r="39" spans="1:10" ht="13.5">
      <c r="A39" s="4">
        <v>39328</v>
      </c>
      <c r="B39" s="5">
        <v>115.9</v>
      </c>
      <c r="C39" s="3">
        <v>1.6458</v>
      </c>
      <c r="D39" s="7">
        <f t="shared" si="0"/>
        <v>0.0012958963282938551</v>
      </c>
      <c r="E39" s="7">
        <f t="shared" si="1"/>
        <v>-0.0007892659826361781</v>
      </c>
      <c r="F39" s="12">
        <f t="shared" si="2"/>
        <v>96.25446391495724</v>
      </c>
      <c r="G39" s="12">
        <f t="shared" si="3"/>
        <v>98.8765395013518</v>
      </c>
      <c r="I39" s="17">
        <f t="shared" si="4"/>
        <v>0.00025331517282883853</v>
      </c>
      <c r="J39" s="16">
        <f t="shared" si="5"/>
        <v>97.56942477587909</v>
      </c>
    </row>
    <row r="40" spans="1:10" ht="13.5">
      <c r="A40" s="4">
        <v>39329</v>
      </c>
      <c r="B40" s="5">
        <v>116.33</v>
      </c>
      <c r="C40" s="3">
        <v>1.6485</v>
      </c>
      <c r="D40" s="7">
        <f t="shared" si="0"/>
        <v>0.00371009490940466</v>
      </c>
      <c r="E40" s="7">
        <f t="shared" si="1"/>
        <v>0.0016405395552316904</v>
      </c>
      <c r="F40" s="12">
        <f t="shared" si="2"/>
        <v>96.6115771115356</v>
      </c>
      <c r="G40" s="12">
        <f t="shared" si="3"/>
        <v>99.03875037548819</v>
      </c>
      <c r="I40" s="17">
        <f t="shared" si="4"/>
        <v>0.002675317232318175</v>
      </c>
      <c r="J40" s="16">
        <f t="shared" si="5"/>
        <v>97.83045393932936</v>
      </c>
    </row>
    <row r="41" spans="1:10" ht="13.5">
      <c r="A41" s="4">
        <v>39330</v>
      </c>
      <c r="B41" s="5">
        <v>115.2</v>
      </c>
      <c r="C41" s="3">
        <v>1.6432</v>
      </c>
      <c r="D41" s="7">
        <f t="shared" si="0"/>
        <v>-0.009713745379523742</v>
      </c>
      <c r="E41" s="7">
        <f t="shared" si="1"/>
        <v>-0.0032150439793752206</v>
      </c>
      <c r="F41" s="12">
        <f t="shared" si="2"/>
        <v>95.67311685075991</v>
      </c>
      <c r="G41" s="12">
        <f t="shared" si="3"/>
        <v>98.72033643736863</v>
      </c>
      <c r="I41" s="17">
        <f t="shared" si="4"/>
        <v>-0.006464394679449481</v>
      </c>
      <c r="J41" s="16">
        <f t="shared" si="5"/>
        <v>97.19803927339584</v>
      </c>
    </row>
    <row r="42" spans="1:10" ht="13.5">
      <c r="A42" s="4">
        <v>39331</v>
      </c>
      <c r="B42" s="5">
        <v>115.37</v>
      </c>
      <c r="C42" s="3">
        <v>1.6446</v>
      </c>
      <c r="D42" s="7">
        <f t="shared" si="0"/>
        <v>0.0014756944444445086</v>
      </c>
      <c r="E42" s="7">
        <f t="shared" si="1"/>
        <v>0.000851996105160735</v>
      </c>
      <c r="F42" s="12">
        <f t="shared" si="2"/>
        <v>95.81430113777927</v>
      </c>
      <c r="G42" s="12">
        <f t="shared" si="3"/>
        <v>98.80444577951343</v>
      </c>
      <c r="I42" s="17">
        <f t="shared" si="4"/>
        <v>0.0011638452748026218</v>
      </c>
      <c r="J42" s="16">
        <f t="shared" si="5"/>
        <v>97.31116275212426</v>
      </c>
    </row>
    <row r="43" spans="1:10" ht="13.5">
      <c r="A43" s="4">
        <v>39332</v>
      </c>
      <c r="B43" s="5">
        <v>113.37</v>
      </c>
      <c r="C43" s="3">
        <v>1.6355</v>
      </c>
      <c r="D43" s="7">
        <f t="shared" si="0"/>
        <v>-0.017335529167027852</v>
      </c>
      <c r="E43" s="7">
        <f t="shared" si="1"/>
        <v>-0.005533260367262649</v>
      </c>
      <c r="F43" s="12">
        <f t="shared" si="2"/>
        <v>94.15330952578691</v>
      </c>
      <c r="G43" s="12">
        <f t="shared" si="3"/>
        <v>98.2577350555723</v>
      </c>
      <c r="I43" s="17">
        <f t="shared" si="4"/>
        <v>-0.01143439476714525</v>
      </c>
      <c r="J43" s="16">
        <f t="shared" si="5"/>
        <v>96.19846850196654</v>
      </c>
    </row>
    <row r="44" spans="1:10" ht="13.5">
      <c r="A44" s="4">
        <v>39335</v>
      </c>
      <c r="B44" s="5">
        <v>113.65</v>
      </c>
      <c r="C44" s="3">
        <v>1.6361</v>
      </c>
      <c r="D44" s="7">
        <f t="shared" si="0"/>
        <v>0.002469789185851612</v>
      </c>
      <c r="E44" s="7">
        <f t="shared" si="1"/>
        <v>0.0003668602873740934</v>
      </c>
      <c r="F44" s="12">
        <f t="shared" si="2"/>
        <v>94.38584835146584</v>
      </c>
      <c r="G44" s="12">
        <f t="shared" si="3"/>
        <v>98.29378191649151</v>
      </c>
      <c r="I44" s="17">
        <f t="shared" si="4"/>
        <v>0.0014183247366128526</v>
      </c>
      <c r="J44" s="16">
        <f t="shared" si="5"/>
        <v>96.33490916946715</v>
      </c>
    </row>
    <row r="45" spans="1:10" ht="13.5">
      <c r="A45" s="4">
        <v>39336</v>
      </c>
      <c r="B45" s="5">
        <v>114.32</v>
      </c>
      <c r="C45" s="3">
        <v>1.6453</v>
      </c>
      <c r="D45" s="7">
        <f t="shared" si="0"/>
        <v>0.005895292564892074</v>
      </c>
      <c r="E45" s="7">
        <f t="shared" si="1"/>
        <v>0.005623128170649583</v>
      </c>
      <c r="F45" s="12">
        <f t="shared" si="2"/>
        <v>94.94228054148327</v>
      </c>
      <c r="G45" s="12">
        <f t="shared" si="3"/>
        <v>98.84650045058582</v>
      </c>
      <c r="I45" s="17">
        <f t="shared" si="4"/>
        <v>0.005759210367770828</v>
      </c>
      <c r="J45" s="16">
        <f t="shared" si="5"/>
        <v>96.8897221771342</v>
      </c>
    </row>
    <row r="46" spans="1:10" ht="13.5">
      <c r="A46" s="4">
        <v>39337</v>
      </c>
      <c r="B46" s="5">
        <v>114.14</v>
      </c>
      <c r="C46" s="3">
        <v>1.647</v>
      </c>
      <c r="D46" s="7">
        <f t="shared" si="0"/>
        <v>-0.0015745276417074017</v>
      </c>
      <c r="E46" s="7">
        <f t="shared" si="1"/>
        <v>0.0010332462164954759</v>
      </c>
      <c r="F46" s="12">
        <f t="shared" si="2"/>
        <v>94.79279129640396</v>
      </c>
      <c r="G46" s="12">
        <f t="shared" si="3"/>
        <v>98.94863322319021</v>
      </c>
      <c r="I46" s="17">
        <f t="shared" si="4"/>
        <v>-0.0002706407126059629</v>
      </c>
      <c r="J46" s="16">
        <f t="shared" si="5"/>
        <v>96.86349987367998</v>
      </c>
    </row>
    <row r="47" spans="1:10" ht="13.5">
      <c r="A47" s="4">
        <v>39338</v>
      </c>
      <c r="B47" s="5">
        <v>115</v>
      </c>
      <c r="C47" s="3">
        <v>1.6452</v>
      </c>
      <c r="D47" s="7">
        <f t="shared" si="0"/>
        <v>0.007534606623444962</v>
      </c>
      <c r="E47" s="7">
        <f t="shared" si="1"/>
        <v>-0.0010928961748634114</v>
      </c>
      <c r="F47" s="12">
        <f t="shared" si="2"/>
        <v>95.50701768956068</v>
      </c>
      <c r="G47" s="12">
        <f t="shared" si="3"/>
        <v>98.84049264043263</v>
      </c>
      <c r="I47" s="17">
        <f t="shared" si="4"/>
        <v>0.003220855224290775</v>
      </c>
      <c r="J47" s="16">
        <f t="shared" si="5"/>
        <v>97.1754831832912</v>
      </c>
    </row>
    <row r="48" spans="1:10" ht="13.5">
      <c r="A48" s="4">
        <v>39339</v>
      </c>
      <c r="B48" s="5">
        <v>115.36</v>
      </c>
      <c r="C48" s="3">
        <v>1.6499</v>
      </c>
      <c r="D48" s="7">
        <f t="shared" si="0"/>
        <v>0.00313043478260866</v>
      </c>
      <c r="E48" s="7">
        <f t="shared" si="1"/>
        <v>0.0028567955263796296</v>
      </c>
      <c r="F48" s="12">
        <f t="shared" si="2"/>
        <v>95.8059961797193</v>
      </c>
      <c r="G48" s="12">
        <f t="shared" si="3"/>
        <v>99.12285971763298</v>
      </c>
      <c r="I48" s="17">
        <f t="shared" si="4"/>
        <v>0.0029936151544941447</v>
      </c>
      <c r="J48" s="16">
        <f t="shared" si="5"/>
        <v>97.46638918239398</v>
      </c>
    </row>
    <row r="49" spans="1:10" ht="13.5">
      <c r="A49" s="4">
        <v>39343</v>
      </c>
      <c r="B49" s="5">
        <v>116.06</v>
      </c>
      <c r="C49" s="3">
        <v>1.6502</v>
      </c>
      <c r="D49" s="7">
        <f t="shared" si="0"/>
        <v>0.0060679611650484855</v>
      </c>
      <c r="E49" s="7">
        <f t="shared" si="1"/>
        <v>0.00018182920176967876</v>
      </c>
      <c r="F49" s="12">
        <f t="shared" si="2"/>
        <v>96.38734324391662</v>
      </c>
      <c r="G49" s="12">
        <f t="shared" si="3"/>
        <v>99.14088314809256</v>
      </c>
      <c r="I49" s="17">
        <f t="shared" si="4"/>
        <v>0.003124895183409082</v>
      </c>
      <c r="J49" s="16">
        <f t="shared" si="5"/>
        <v>97.77096143249432</v>
      </c>
    </row>
    <row r="50" spans="1:10" ht="13.5">
      <c r="A50" s="4">
        <v>39344</v>
      </c>
      <c r="B50" s="5">
        <v>115.98</v>
      </c>
      <c r="C50" s="3">
        <v>1.6539</v>
      </c>
      <c r="D50" s="7">
        <f t="shared" si="0"/>
        <v>-0.0006892986386352051</v>
      </c>
      <c r="E50" s="7">
        <f t="shared" si="1"/>
        <v>0.0022421524663678305</v>
      </c>
      <c r="F50" s="12">
        <f t="shared" si="2"/>
        <v>96.32090357943692</v>
      </c>
      <c r="G50" s="12">
        <f t="shared" si="3"/>
        <v>99.36317212376093</v>
      </c>
      <c r="I50" s="17">
        <f t="shared" si="4"/>
        <v>0.0007764269138663127</v>
      </c>
      <c r="J50" s="16">
        <f t="shared" si="5"/>
        <v>97.8468734383451</v>
      </c>
    </row>
    <row r="51" spans="1:10" ht="13.5">
      <c r="A51" s="4">
        <v>39345</v>
      </c>
      <c r="B51" s="5">
        <v>114.63</v>
      </c>
      <c r="C51" s="3">
        <v>1.6487</v>
      </c>
      <c r="D51" s="7">
        <f t="shared" si="0"/>
        <v>-0.011639937920331134</v>
      </c>
      <c r="E51" s="7">
        <f t="shared" si="1"/>
        <v>-0.00314408368099639</v>
      </c>
      <c r="F51" s="12">
        <f t="shared" si="2"/>
        <v>95.19973424134207</v>
      </c>
      <c r="G51" s="12">
        <f t="shared" si="3"/>
        <v>99.05076599579458</v>
      </c>
      <c r="I51" s="17">
        <f t="shared" si="4"/>
        <v>-0.007392010800663762</v>
      </c>
      <c r="J51" s="16">
        <f t="shared" si="5"/>
        <v>97.12358829307767</v>
      </c>
    </row>
    <row r="52" spans="1:10" ht="13.5">
      <c r="A52" s="4">
        <v>39346</v>
      </c>
      <c r="B52" s="5">
        <v>115.47</v>
      </c>
      <c r="C52" s="3">
        <v>1.6514</v>
      </c>
      <c r="D52" s="7">
        <f t="shared" si="0"/>
        <v>0.007327924627061</v>
      </c>
      <c r="E52" s="7">
        <f t="shared" si="1"/>
        <v>0.0016376539091405018</v>
      </c>
      <c r="F52" s="12">
        <f t="shared" si="2"/>
        <v>95.89735071837886</v>
      </c>
      <c r="G52" s="12">
        <f t="shared" si="3"/>
        <v>99.21297686993096</v>
      </c>
      <c r="I52" s="17">
        <f t="shared" si="4"/>
        <v>0.004482789268100751</v>
      </c>
      <c r="J52" s="16">
        <f t="shared" si="5"/>
        <v>97.55897287235732</v>
      </c>
    </row>
    <row r="53" spans="1:10" ht="13.5">
      <c r="A53" s="4">
        <v>39350</v>
      </c>
      <c r="B53" s="5">
        <v>114.76</v>
      </c>
      <c r="C53" s="3">
        <v>1.6495</v>
      </c>
      <c r="D53" s="7">
        <f t="shared" si="0"/>
        <v>-0.006148783233740351</v>
      </c>
      <c r="E53" s="7">
        <f t="shared" si="1"/>
        <v>-0.0011505389366598395</v>
      </c>
      <c r="F53" s="12">
        <f t="shared" si="2"/>
        <v>95.30769869612158</v>
      </c>
      <c r="G53" s="12">
        <f t="shared" si="3"/>
        <v>99.09882847702016</v>
      </c>
      <c r="I53" s="17">
        <f t="shared" si="4"/>
        <v>-0.0036496610852000955</v>
      </c>
      <c r="J53" s="16">
        <f t="shared" si="5"/>
        <v>97.20291568555298</v>
      </c>
    </row>
    <row r="54" spans="1:10" ht="13.5">
      <c r="A54" s="4">
        <v>39351</v>
      </c>
      <c r="B54" s="5">
        <v>115.42</v>
      </c>
      <c r="C54" s="3">
        <v>1.6534</v>
      </c>
      <c r="D54" s="7">
        <f t="shared" si="0"/>
        <v>0.005751132798884617</v>
      </c>
      <c r="E54" s="7">
        <f t="shared" si="1"/>
        <v>0.0023643528341921183</v>
      </c>
      <c r="F54" s="12">
        <f t="shared" si="2"/>
        <v>95.85582592807906</v>
      </c>
      <c r="G54" s="12">
        <f t="shared" si="3"/>
        <v>99.33313307299493</v>
      </c>
      <c r="I54" s="17">
        <f t="shared" si="4"/>
        <v>0.004057742816538368</v>
      </c>
      <c r="J54" s="16">
        <f t="shared" si="5"/>
        <v>97.59734011842262</v>
      </c>
    </row>
    <row r="55" spans="1:10" ht="13.5">
      <c r="A55" s="4">
        <v>39352</v>
      </c>
      <c r="B55" s="5">
        <v>115.53</v>
      </c>
      <c r="C55" s="3">
        <v>1.6601</v>
      </c>
      <c r="D55" s="7">
        <f t="shared" si="0"/>
        <v>0.000953041067405902</v>
      </c>
      <c r="E55" s="7">
        <f t="shared" si="1"/>
        <v>0.0040522559574209804</v>
      </c>
      <c r="F55" s="12">
        <f t="shared" si="2"/>
        <v>95.94718046673863</v>
      </c>
      <c r="G55" s="12">
        <f t="shared" si="3"/>
        <v>99.73565635325926</v>
      </c>
      <c r="I55" s="17">
        <f t="shared" si="4"/>
        <v>0.0025026485124134412</v>
      </c>
      <c r="J55" s="16">
        <f t="shared" si="5"/>
        <v>97.84159195648549</v>
      </c>
    </row>
    <row r="56" spans="1:10" ht="13.5">
      <c r="A56" s="4">
        <v>39353</v>
      </c>
      <c r="B56" s="5">
        <v>114.79</v>
      </c>
      <c r="C56" s="3">
        <v>1.6606</v>
      </c>
      <c r="D56" s="7">
        <f t="shared" si="0"/>
        <v>-0.006405262702328329</v>
      </c>
      <c r="E56" s="7">
        <f t="shared" si="1"/>
        <v>0.00030118667550160794</v>
      </c>
      <c r="F56" s="12">
        <f t="shared" si="2"/>
        <v>95.33261357030146</v>
      </c>
      <c r="G56" s="12">
        <f t="shared" si="3"/>
        <v>99.76569540402527</v>
      </c>
      <c r="I56" s="17">
        <f t="shared" si="4"/>
        <v>-0.0030520380134133607</v>
      </c>
      <c r="J56" s="16">
        <f t="shared" si="5"/>
        <v>97.54297569854141</v>
      </c>
    </row>
    <row r="57" spans="1:10" ht="13.5">
      <c r="A57" s="4">
        <v>39356</v>
      </c>
      <c r="B57" s="5">
        <v>115.71</v>
      </c>
      <c r="C57" s="3">
        <v>1.6631</v>
      </c>
      <c r="D57" s="7">
        <f t="shared" si="0"/>
        <v>0.008014635421203842</v>
      </c>
      <c r="E57" s="7">
        <f t="shared" si="1"/>
        <v>0.0015054799470071156</v>
      </c>
      <c r="F57" s="12">
        <f t="shared" si="2"/>
        <v>96.09666971181794</v>
      </c>
      <c r="G57" s="12">
        <f t="shared" si="3"/>
        <v>99.91589065785524</v>
      </c>
      <c r="I57" s="17">
        <f t="shared" si="4"/>
        <v>0.004760057684105479</v>
      </c>
      <c r="J57" s="16">
        <f t="shared" si="5"/>
        <v>98.00728588954578</v>
      </c>
    </row>
    <row r="58" spans="1:10" ht="13.5">
      <c r="A58" s="4">
        <v>39357</v>
      </c>
      <c r="B58" s="5">
        <v>115.7</v>
      </c>
      <c r="C58" s="3">
        <v>1.6625</v>
      </c>
      <c r="D58" s="7">
        <f t="shared" si="0"/>
        <v>-8.642295393646027E-05</v>
      </c>
      <c r="E58" s="7">
        <f t="shared" si="1"/>
        <v>-0.0003607720521916491</v>
      </c>
      <c r="F58" s="12">
        <f t="shared" si="2"/>
        <v>96.08836475375799</v>
      </c>
      <c r="G58" s="12">
        <f t="shared" si="3"/>
        <v>99.87984379693606</v>
      </c>
      <c r="I58" s="17">
        <f t="shared" si="4"/>
        <v>-0.00022359750306405468</v>
      </c>
      <c r="J58" s="16">
        <f t="shared" si="5"/>
        <v>97.9853717051388</v>
      </c>
    </row>
    <row r="59" spans="1:10" ht="13.5">
      <c r="A59" s="4">
        <v>39358</v>
      </c>
      <c r="B59" s="5">
        <v>116.71</v>
      </c>
      <c r="C59" s="3">
        <v>1.6621</v>
      </c>
      <c r="D59" s="7">
        <f t="shared" si="0"/>
        <v>0.008729472774416491</v>
      </c>
      <c r="E59" s="7">
        <f t="shared" si="1"/>
        <v>-0.00024060150375948552</v>
      </c>
      <c r="F59" s="12">
        <f t="shared" si="2"/>
        <v>96.92716551781412</v>
      </c>
      <c r="G59" s="12">
        <f t="shared" si="3"/>
        <v>99.85581255632326</v>
      </c>
      <c r="I59" s="17">
        <f t="shared" si="4"/>
        <v>0.004244435635328503</v>
      </c>
      <c r="J59" s="16">
        <f t="shared" si="5"/>
        <v>98.40126430854501</v>
      </c>
    </row>
    <row r="60" spans="1:10" ht="13.5">
      <c r="A60" s="4">
        <v>39359</v>
      </c>
      <c r="B60" s="5">
        <v>116.46</v>
      </c>
      <c r="C60" s="3">
        <v>1.6602</v>
      </c>
      <c r="D60" s="7">
        <f t="shared" si="0"/>
        <v>-0.002142061520006844</v>
      </c>
      <c r="E60" s="7">
        <f t="shared" si="1"/>
        <v>-0.0011431321821792073</v>
      </c>
      <c r="F60" s="12">
        <f t="shared" si="2"/>
        <v>96.71954156631507</v>
      </c>
      <c r="G60" s="12">
        <f t="shared" si="3"/>
        <v>99.74166416341247</v>
      </c>
      <c r="I60" s="17">
        <f t="shared" si="4"/>
        <v>-0.0016425968510930256</v>
      </c>
      <c r="J60" s="16">
        <f t="shared" si="5"/>
        <v>98.23963070164822</v>
      </c>
    </row>
    <row r="61" spans="1:10" ht="13.5">
      <c r="A61" s="4">
        <v>39360</v>
      </c>
      <c r="B61" s="5">
        <v>116.92</v>
      </c>
      <c r="C61" s="3">
        <v>1.6653</v>
      </c>
      <c r="D61" s="7">
        <f t="shared" si="0"/>
        <v>0.003949854027133881</v>
      </c>
      <c r="E61" s="7">
        <f t="shared" si="1"/>
        <v>0.003071919045898097</v>
      </c>
      <c r="F61" s="12">
        <f t="shared" si="2"/>
        <v>97.10156963707333</v>
      </c>
      <c r="G61" s="12">
        <f t="shared" si="3"/>
        <v>100.04806248122563</v>
      </c>
      <c r="I61" s="17">
        <f t="shared" si="4"/>
        <v>0.003510886536515989</v>
      </c>
      <c r="J61" s="16">
        <f t="shared" si="5"/>
        <v>98.58453889843095</v>
      </c>
    </row>
    <row r="62" spans="1:10" ht="13.5">
      <c r="A62" s="4">
        <v>39364</v>
      </c>
      <c r="B62" s="5">
        <v>117.13</v>
      </c>
      <c r="C62" s="3">
        <v>1.6687</v>
      </c>
      <c r="D62" s="7">
        <f t="shared" si="0"/>
        <v>0.0017960998973656217</v>
      </c>
      <c r="E62" s="7">
        <f t="shared" si="1"/>
        <v>0.0020416741728217502</v>
      </c>
      <c r="F62" s="12">
        <f t="shared" si="2"/>
        <v>97.27597375633252</v>
      </c>
      <c r="G62" s="12">
        <f t="shared" si="3"/>
        <v>100.2523280264344</v>
      </c>
      <c r="I62" s="17">
        <f t="shared" si="4"/>
        <v>0.001918887035093686</v>
      </c>
      <c r="J62" s="16">
        <f t="shared" si="5"/>
        <v>98.77371149198383</v>
      </c>
    </row>
    <row r="63" spans="1:10" ht="13.5">
      <c r="A63" s="4">
        <v>39365</v>
      </c>
      <c r="B63" s="5">
        <v>117.13</v>
      </c>
      <c r="C63" s="3">
        <v>1.6728</v>
      </c>
      <c r="D63" s="7">
        <f t="shared" si="0"/>
        <v>0</v>
      </c>
      <c r="E63" s="7">
        <f t="shared" si="1"/>
        <v>0.002457002457002533</v>
      </c>
      <c r="F63" s="12">
        <f t="shared" si="2"/>
        <v>97.27597375633252</v>
      </c>
      <c r="G63" s="12">
        <f t="shared" si="3"/>
        <v>100.49864824271557</v>
      </c>
      <c r="I63" s="17">
        <f t="shared" si="4"/>
        <v>0.0012285012285012664</v>
      </c>
      <c r="J63" s="16">
        <f t="shared" si="5"/>
        <v>98.89505511789535</v>
      </c>
    </row>
    <row r="64" spans="1:10" ht="13.5">
      <c r="A64" s="4">
        <v>39366</v>
      </c>
      <c r="B64" s="5">
        <v>117.27</v>
      </c>
      <c r="C64" s="3">
        <v>1.6768</v>
      </c>
      <c r="D64" s="7">
        <f t="shared" si="0"/>
        <v>0.0011952531375394315</v>
      </c>
      <c r="E64" s="7">
        <f t="shared" si="1"/>
        <v>0.002391200382592107</v>
      </c>
      <c r="F64" s="12">
        <f t="shared" si="2"/>
        <v>97.39224316917198</v>
      </c>
      <c r="G64" s="12">
        <f t="shared" si="3"/>
        <v>100.73896064884354</v>
      </c>
      <c r="I64" s="17">
        <f t="shared" si="4"/>
        <v>0.0017932267600657692</v>
      </c>
      <c r="J64" s="16">
        <f t="shared" si="5"/>
        <v>99.07239637717095</v>
      </c>
    </row>
    <row r="65" spans="1:10" ht="13.5">
      <c r="A65" s="4">
        <v>39367</v>
      </c>
      <c r="B65" s="5">
        <v>117.59</v>
      </c>
      <c r="C65" s="3">
        <v>1.679</v>
      </c>
      <c r="D65" s="7">
        <f t="shared" si="0"/>
        <v>0.0027287456297433454</v>
      </c>
      <c r="E65" s="7">
        <f t="shared" si="1"/>
        <v>0.0013120229007632656</v>
      </c>
      <c r="F65" s="12">
        <f t="shared" si="2"/>
        <v>97.65800182709076</v>
      </c>
      <c r="G65" s="12">
        <f t="shared" si="3"/>
        <v>100.87113247221392</v>
      </c>
      <c r="I65" s="17">
        <f t="shared" si="4"/>
        <v>0.0020203842652533055</v>
      </c>
      <c r="J65" s="16">
        <f t="shared" si="5"/>
        <v>99.27256068793233</v>
      </c>
    </row>
    <row r="66" spans="1:10" ht="13.5">
      <c r="A66" s="4">
        <v>39370</v>
      </c>
      <c r="B66" s="5">
        <v>117.37</v>
      </c>
      <c r="C66" s="3">
        <v>1.6766</v>
      </c>
      <c r="D66" s="7">
        <f t="shared" si="0"/>
        <v>-0.00187090739008422</v>
      </c>
      <c r="E66" s="7">
        <f t="shared" si="1"/>
        <v>-0.0014294222751637387</v>
      </c>
      <c r="F66" s="12">
        <f t="shared" si="2"/>
        <v>97.4752927497716</v>
      </c>
      <c r="G66" s="12">
        <f t="shared" si="3"/>
        <v>100.72694502853714</v>
      </c>
      <c r="I66" s="17">
        <f t="shared" si="4"/>
        <v>-0.0016501648326239793</v>
      </c>
      <c r="J66" s="16">
        <f t="shared" si="5"/>
        <v>99.10874459944057</v>
      </c>
    </row>
    <row r="67" spans="1:10" ht="13.5">
      <c r="A67" s="4">
        <v>39371</v>
      </c>
      <c r="B67" s="5">
        <v>116.86</v>
      </c>
      <c r="C67" s="3">
        <v>1.6755</v>
      </c>
      <c r="D67" s="7">
        <f t="shared" si="0"/>
        <v>-0.004345233023770989</v>
      </c>
      <c r="E67" s="7">
        <f t="shared" si="1"/>
        <v>-0.0006560897053561332</v>
      </c>
      <c r="F67" s="12">
        <f t="shared" si="2"/>
        <v>97.05173988871354</v>
      </c>
      <c r="G67" s="12">
        <f t="shared" si="3"/>
        <v>100.66085911685195</v>
      </c>
      <c r="I67" s="17">
        <f t="shared" si="4"/>
        <v>-0.002500661364563561</v>
      </c>
      <c r="J67" s="16">
        <f t="shared" si="5"/>
        <v>98.86090719093036</v>
      </c>
    </row>
    <row r="68" spans="1:10" ht="13.5">
      <c r="A68" s="4">
        <v>39372</v>
      </c>
      <c r="B68" s="5">
        <v>116.55</v>
      </c>
      <c r="C68" s="3">
        <v>1.6754</v>
      </c>
      <c r="D68" s="7">
        <f t="shared" si="0"/>
        <v>-0.0026527468766045503</v>
      </c>
      <c r="E68" s="7">
        <f t="shared" si="1"/>
        <v>-5.9683676514432626E-05</v>
      </c>
      <c r="F68" s="12">
        <f t="shared" si="2"/>
        <v>96.79428618885471</v>
      </c>
      <c r="G68" s="12">
        <f t="shared" si="3"/>
        <v>100.65485130669876</v>
      </c>
      <c r="I68" s="17">
        <f t="shared" si="4"/>
        <v>-0.0013562152765594915</v>
      </c>
      <c r="J68" s="16">
        <f t="shared" si="5"/>
        <v>98.72683051834349</v>
      </c>
    </row>
    <row r="69" spans="1:10" ht="13.5">
      <c r="A69" s="4">
        <v>39373</v>
      </c>
      <c r="B69" s="5">
        <v>115.48</v>
      </c>
      <c r="C69" s="3">
        <v>1.6719</v>
      </c>
      <c r="D69" s="7">
        <f t="shared" si="0"/>
        <v>-0.009180609180609145</v>
      </c>
      <c r="E69" s="7">
        <f t="shared" si="1"/>
        <v>-0.0020890533603915573</v>
      </c>
      <c r="F69" s="12">
        <f t="shared" si="2"/>
        <v>95.9056556764388</v>
      </c>
      <c r="G69" s="12">
        <f t="shared" si="3"/>
        <v>100.44457795133678</v>
      </c>
      <c r="I69" s="17">
        <f t="shared" si="4"/>
        <v>-0.005634831270500351</v>
      </c>
      <c r="J69" s="16">
        <f t="shared" si="5"/>
        <v>98.17052148650134</v>
      </c>
    </row>
    <row r="70" spans="1:10" ht="13.5">
      <c r="A70" s="4">
        <v>39374</v>
      </c>
      <c r="B70" s="5">
        <v>114.5</v>
      </c>
      <c r="C70" s="3">
        <v>1.6674</v>
      </c>
      <c r="D70" s="7">
        <f t="shared" si="0"/>
        <v>-0.008486317977138946</v>
      </c>
      <c r="E70" s="7">
        <f t="shared" si="1"/>
        <v>-0.0026915485375919035</v>
      </c>
      <c r="F70" s="12">
        <f t="shared" si="2"/>
        <v>95.09176978656254</v>
      </c>
      <c r="G70" s="12">
        <f t="shared" si="3"/>
        <v>100.17422649444282</v>
      </c>
      <c r="I70" s="17">
        <f t="shared" si="4"/>
        <v>-0.005588933257365425</v>
      </c>
      <c r="J70" s="16">
        <f t="shared" si="5"/>
        <v>97.62185299407253</v>
      </c>
    </row>
    <row r="71" spans="1:10" ht="13.5">
      <c r="A71" s="4">
        <v>39377</v>
      </c>
      <c r="B71" s="5">
        <v>114.41</v>
      </c>
      <c r="C71" s="3">
        <v>1.6696</v>
      </c>
      <c r="D71" s="7">
        <f t="shared" si="0"/>
        <v>-0.0007860262008734242</v>
      </c>
      <c r="E71" s="7">
        <f t="shared" si="1"/>
        <v>0.0013194194554395633</v>
      </c>
      <c r="F71" s="12">
        <f t="shared" si="2"/>
        <v>95.01702516402287</v>
      </c>
      <c r="G71" s="12">
        <f t="shared" si="3"/>
        <v>100.30639831781319</v>
      </c>
      <c r="I71" s="17">
        <f t="shared" si="4"/>
        <v>0.00026669662728306953</v>
      </c>
      <c r="J71" s="16">
        <f t="shared" si="5"/>
        <v>97.64788841301517</v>
      </c>
    </row>
    <row r="72" spans="1:10" ht="13.5">
      <c r="A72" s="4">
        <v>39378</v>
      </c>
      <c r="B72" s="5">
        <v>114.77</v>
      </c>
      <c r="C72" s="3">
        <v>1.6722</v>
      </c>
      <c r="D72" s="7">
        <f t="shared" si="0"/>
        <v>0.0031465780963202405</v>
      </c>
      <c r="E72" s="7">
        <f t="shared" si="1"/>
        <v>0.0015572592237660388</v>
      </c>
      <c r="F72" s="12">
        <f t="shared" si="2"/>
        <v>95.31600365418149</v>
      </c>
      <c r="G72" s="12">
        <f t="shared" si="3"/>
        <v>100.46260138179636</v>
      </c>
      <c r="I72" s="17">
        <f t="shared" si="4"/>
        <v>0.0023519186600431397</v>
      </c>
      <c r="J72" s="16">
        <f t="shared" si="5"/>
        <v>97.87754830388755</v>
      </c>
    </row>
    <row r="73" spans="1:10" ht="13.5">
      <c r="A73" s="4">
        <v>39379</v>
      </c>
      <c r="B73" s="5">
        <v>114.14</v>
      </c>
      <c r="C73" s="3">
        <v>1.671</v>
      </c>
      <c r="D73" s="7">
        <f t="shared" si="0"/>
        <v>-0.005489239348261732</v>
      </c>
      <c r="E73" s="7">
        <f t="shared" si="1"/>
        <v>-0.0007176175098672077</v>
      </c>
      <c r="F73" s="12">
        <f t="shared" si="2"/>
        <v>94.79279129640389</v>
      </c>
      <c r="G73" s="12">
        <f t="shared" si="3"/>
        <v>100.39050765995798</v>
      </c>
      <c r="I73" s="17">
        <f t="shared" si="4"/>
        <v>-0.00310342842906447</v>
      </c>
      <c r="J73" s="16">
        <f t="shared" si="5"/>
        <v>97.57379233791413</v>
      </c>
    </row>
    <row r="74" spans="1:10" ht="13.5">
      <c r="A74" s="4">
        <v>39380</v>
      </c>
      <c r="B74" s="5">
        <v>114.15</v>
      </c>
      <c r="C74" s="3">
        <v>1.6694</v>
      </c>
      <c r="D74" s="7">
        <f t="shared" si="0"/>
        <v>8.761170492377346E-05</v>
      </c>
      <c r="E74" s="7">
        <f t="shared" si="1"/>
        <v>-0.0009575104727708172</v>
      </c>
      <c r="F74" s="12">
        <f t="shared" si="2"/>
        <v>94.80109625446386</v>
      </c>
      <c r="G74" s="12">
        <f t="shared" si="3"/>
        <v>100.29438269750679</v>
      </c>
      <c r="I74" s="17">
        <f t="shared" si="4"/>
        <v>-0.0004349493839235219</v>
      </c>
      <c r="J74" s="16">
        <f t="shared" si="5"/>
        <v>97.53135267704967</v>
      </c>
    </row>
    <row r="75" spans="1:10" ht="13.5">
      <c r="A75" s="4">
        <v>39381</v>
      </c>
      <c r="B75" s="5">
        <v>114.18</v>
      </c>
      <c r="C75" s="3">
        <v>1.6753</v>
      </c>
      <c r="D75" s="7">
        <f t="shared" si="0"/>
        <v>0.00026281208935619027</v>
      </c>
      <c r="E75" s="7">
        <f t="shared" si="1"/>
        <v>0.0035342039055947794</v>
      </c>
      <c r="F75" s="12">
        <f t="shared" si="2"/>
        <v>94.82601112864376</v>
      </c>
      <c r="G75" s="12">
        <f t="shared" si="3"/>
        <v>100.64884349654554</v>
      </c>
      <c r="I75" s="17">
        <f t="shared" si="4"/>
        <v>0.0018985079974754848</v>
      </c>
      <c r="J75" s="16">
        <f t="shared" si="5"/>
        <v>97.71651673011164</v>
      </c>
    </row>
    <row r="76" spans="1:10" ht="13.5">
      <c r="A76" s="4">
        <v>39384</v>
      </c>
      <c r="B76" s="5">
        <v>114.7</v>
      </c>
      <c r="C76" s="3">
        <v>1.6789</v>
      </c>
      <c r="D76" s="7">
        <f t="shared" si="0"/>
        <v>0.004554212646698197</v>
      </c>
      <c r="E76" s="7">
        <f t="shared" si="1"/>
        <v>0.0021488688593087613</v>
      </c>
      <c r="F76" s="12">
        <f t="shared" si="2"/>
        <v>95.25786894776176</v>
      </c>
      <c r="G76" s="12">
        <f t="shared" si="3"/>
        <v>100.86512466206071</v>
      </c>
      <c r="I76" s="17">
        <f t="shared" si="4"/>
        <v>0.003351540753003479</v>
      </c>
      <c r="J76" s="16">
        <f t="shared" si="5"/>
        <v>98.04401761817417</v>
      </c>
    </row>
    <row r="77" spans="1:10" ht="13.5">
      <c r="A77" s="4">
        <v>39385</v>
      </c>
      <c r="B77" s="5">
        <v>114.63</v>
      </c>
      <c r="C77" s="3">
        <v>1.674</v>
      </c>
      <c r="D77" s="7">
        <f aca="true" t="shared" si="6" ref="D77:D110">B77/B76-1</f>
        <v>-0.0006102877070619517</v>
      </c>
      <c r="E77" s="7">
        <f aca="true" t="shared" si="7" ref="E77:E110">C77/C76-1</f>
        <v>-0.0029185776401216</v>
      </c>
      <c r="F77" s="12">
        <f aca="true" t="shared" si="8" ref="F77:F110">F76*(1+D77)</f>
        <v>95.19973424134203</v>
      </c>
      <c r="G77" s="12">
        <f aca="true" t="shared" si="9" ref="G77:G110">G76*(1+E77)</f>
        <v>100.57074196455395</v>
      </c>
      <c r="I77" s="17">
        <f aca="true" t="shared" si="10" ref="I77:I110">D77*$I$5+E77*$I$6</f>
        <v>-0.001764432673591776</v>
      </c>
      <c r="J77" s="16">
        <f aca="true" t="shared" si="11" ref="J77:J110">J76*(1+I77)</f>
        <v>97.87102555003845</v>
      </c>
    </row>
    <row r="78" spans="1:10" ht="13.5">
      <c r="A78" s="4">
        <v>39386</v>
      </c>
      <c r="B78" s="5">
        <v>115.33</v>
      </c>
      <c r="C78" s="3">
        <v>1.6765</v>
      </c>
      <c r="D78" s="7">
        <f t="shared" si="6"/>
        <v>0.00610660385588413</v>
      </c>
      <c r="E78" s="7">
        <f t="shared" si="7"/>
        <v>0.0014934289127839229</v>
      </c>
      <c r="F78" s="12">
        <f t="shared" si="8"/>
        <v>95.78108130553935</v>
      </c>
      <c r="G78" s="12">
        <f t="shared" si="9"/>
        <v>100.72093721838394</v>
      </c>
      <c r="I78" s="17">
        <f t="shared" si="10"/>
        <v>0.0038000163843340262</v>
      </c>
      <c r="J78" s="16">
        <f t="shared" si="11"/>
        <v>98.24293705068017</v>
      </c>
    </row>
    <row r="79" spans="1:10" ht="13.5">
      <c r="A79" s="4">
        <v>39387</v>
      </c>
      <c r="B79" s="5">
        <v>114.59</v>
      </c>
      <c r="C79" s="3">
        <v>1.6695</v>
      </c>
      <c r="D79" s="7">
        <f t="shared" si="6"/>
        <v>-0.006416370415329831</v>
      </c>
      <c r="E79" s="7">
        <f t="shared" si="7"/>
        <v>-0.0041753653444677186</v>
      </c>
      <c r="F79" s="12">
        <f t="shared" si="8"/>
        <v>95.16651440910218</v>
      </c>
      <c r="G79" s="12">
        <f t="shared" si="9"/>
        <v>100.30039050765998</v>
      </c>
      <c r="I79" s="17">
        <f t="shared" si="10"/>
        <v>-0.005295867879898775</v>
      </c>
      <c r="J79" s="16">
        <f t="shared" si="11"/>
        <v>97.72265543592655</v>
      </c>
    </row>
    <row r="80" spans="1:10" ht="13.5">
      <c r="A80" s="4">
        <v>39388</v>
      </c>
      <c r="B80" s="5">
        <v>114.83</v>
      </c>
      <c r="C80" s="3">
        <v>1.6741</v>
      </c>
      <c r="D80" s="7">
        <f t="shared" si="6"/>
        <v>0.00209442359717249</v>
      </c>
      <c r="E80" s="7">
        <f t="shared" si="7"/>
        <v>0.0027553159628630475</v>
      </c>
      <c r="F80" s="12">
        <f t="shared" si="8"/>
        <v>95.36583340254126</v>
      </c>
      <c r="G80" s="12">
        <f t="shared" si="9"/>
        <v>100.57674977470714</v>
      </c>
      <c r="I80" s="17">
        <f t="shared" si="10"/>
        <v>0.0024248697800177688</v>
      </c>
      <c r="J80" s="16">
        <f t="shared" si="11"/>
        <v>97.95962014991622</v>
      </c>
    </row>
    <row r="81" spans="1:10" ht="13.5">
      <c r="A81" s="4">
        <v>39391</v>
      </c>
      <c r="B81" s="5">
        <v>114.44</v>
      </c>
      <c r="C81" s="3">
        <v>1.6683</v>
      </c>
      <c r="D81" s="7">
        <f t="shared" si="6"/>
        <v>-0.003396325002177125</v>
      </c>
      <c r="E81" s="7">
        <f t="shared" si="7"/>
        <v>-0.003464548115405308</v>
      </c>
      <c r="F81" s="12">
        <f t="shared" si="8"/>
        <v>95.04194003820275</v>
      </c>
      <c r="G81" s="12">
        <f t="shared" si="9"/>
        <v>100.22829678582158</v>
      </c>
      <c r="I81" s="17">
        <f t="shared" si="10"/>
        <v>-0.0034304365587912167</v>
      </c>
      <c r="J81" s="16">
        <f t="shared" si="11"/>
        <v>97.62357588766865</v>
      </c>
    </row>
    <row r="82" spans="1:10" ht="13.5">
      <c r="A82" s="4">
        <v>39392</v>
      </c>
      <c r="B82" s="5">
        <v>114.67</v>
      </c>
      <c r="C82" s="3">
        <v>1.6663</v>
      </c>
      <c r="D82" s="7">
        <f t="shared" si="6"/>
        <v>0.002009786787836365</v>
      </c>
      <c r="E82" s="7">
        <f t="shared" si="7"/>
        <v>-0.0011988251513517234</v>
      </c>
      <c r="F82" s="12">
        <f t="shared" si="8"/>
        <v>95.23295407358187</v>
      </c>
      <c r="G82" s="12">
        <f t="shared" si="9"/>
        <v>100.1081405827576</v>
      </c>
      <c r="I82" s="17">
        <f t="shared" si="10"/>
        <v>0.00040548081824232085</v>
      </c>
      <c r="J82" s="16">
        <f t="shared" si="11"/>
        <v>97.66316037509932</v>
      </c>
    </row>
    <row r="83" spans="1:10" ht="13.5">
      <c r="A83" s="4">
        <v>39393</v>
      </c>
      <c r="B83" s="5">
        <v>112.82</v>
      </c>
      <c r="C83" s="3">
        <v>1.6591</v>
      </c>
      <c r="D83" s="7">
        <f t="shared" si="6"/>
        <v>-0.016133251940350646</v>
      </c>
      <c r="E83" s="7">
        <f t="shared" si="7"/>
        <v>-0.004320950609133956</v>
      </c>
      <c r="F83" s="12">
        <f t="shared" si="8"/>
        <v>93.69653683248893</v>
      </c>
      <c r="G83" s="12">
        <f t="shared" si="9"/>
        <v>99.67557825172726</v>
      </c>
      <c r="I83" s="17">
        <f t="shared" si="10"/>
        <v>-0.0102271012747423</v>
      </c>
      <c r="J83" s="16">
        <f t="shared" si="11"/>
        <v>96.66434934313178</v>
      </c>
    </row>
    <row r="84" spans="1:10" ht="13.5">
      <c r="A84" s="4">
        <v>39394</v>
      </c>
      <c r="B84" s="5">
        <v>112.62</v>
      </c>
      <c r="C84" s="3">
        <v>1.654</v>
      </c>
      <c r="D84" s="7">
        <f t="shared" si="6"/>
        <v>-0.0017727353306150606</v>
      </c>
      <c r="E84" s="7">
        <f t="shared" si="7"/>
        <v>-0.003073955759146596</v>
      </c>
      <c r="F84" s="12">
        <f t="shared" si="8"/>
        <v>93.5304376712897</v>
      </c>
      <c r="G84" s="12">
        <f t="shared" si="9"/>
        <v>99.3691799339141</v>
      </c>
      <c r="I84" s="17">
        <f t="shared" si="10"/>
        <v>-0.0024233455448808283</v>
      </c>
      <c r="J84" s="16">
        <f t="shared" si="11"/>
        <v>96.4300982228023</v>
      </c>
    </row>
    <row r="85" spans="1:10" ht="13.5">
      <c r="A85" s="4">
        <v>39395</v>
      </c>
      <c r="B85" s="5">
        <v>110.68</v>
      </c>
      <c r="C85" s="3">
        <v>1.6472</v>
      </c>
      <c r="D85" s="7">
        <f t="shared" si="6"/>
        <v>-0.01722606996980991</v>
      </c>
      <c r="E85" s="7">
        <f t="shared" si="7"/>
        <v>-0.004111245465538094</v>
      </c>
      <c r="F85" s="12">
        <f t="shared" si="8"/>
        <v>91.91927580765713</v>
      </c>
      <c r="G85" s="12">
        <f t="shared" si="9"/>
        <v>98.96064884349656</v>
      </c>
      <c r="I85" s="17">
        <f t="shared" si="10"/>
        <v>-0.010668657717674002</v>
      </c>
      <c r="J85" s="16">
        <f t="shared" si="11"/>
        <v>95.40131851118154</v>
      </c>
    </row>
    <row r="86" spans="1:10" ht="13.5">
      <c r="A86" s="4">
        <v>39398</v>
      </c>
      <c r="B86" s="5">
        <v>109.45</v>
      </c>
      <c r="C86" s="3">
        <v>1.6401</v>
      </c>
      <c r="D86" s="7">
        <f t="shared" si="6"/>
        <v>-0.01111311890133726</v>
      </c>
      <c r="E86" s="7">
        <f t="shared" si="7"/>
        <v>-0.004310344827586299</v>
      </c>
      <c r="F86" s="12">
        <f t="shared" si="8"/>
        <v>90.89776596628182</v>
      </c>
      <c r="G86" s="12">
        <f t="shared" si="9"/>
        <v>98.53409432261941</v>
      </c>
      <c r="I86" s="17">
        <f t="shared" si="10"/>
        <v>-0.007711731864461779</v>
      </c>
      <c r="J86" s="16">
        <f t="shared" si="11"/>
        <v>94.6656091233072</v>
      </c>
    </row>
    <row r="87" spans="1:10" ht="13.5">
      <c r="A87" s="4">
        <v>39399</v>
      </c>
      <c r="B87" s="5">
        <v>110.94</v>
      </c>
      <c r="C87" s="3">
        <v>1.6454</v>
      </c>
      <c r="D87" s="7">
        <f t="shared" si="6"/>
        <v>0.01361352215623568</v>
      </c>
      <c r="E87" s="7">
        <f t="shared" si="7"/>
        <v>0.0032315102737638934</v>
      </c>
      <c r="F87" s="12">
        <f t="shared" si="8"/>
        <v>92.13520471721613</v>
      </c>
      <c r="G87" s="12">
        <f t="shared" si="9"/>
        <v>98.85250826073897</v>
      </c>
      <c r="I87" s="17">
        <f t="shared" si="10"/>
        <v>0.008422516214999787</v>
      </c>
      <c r="J87" s="16">
        <f t="shared" si="11"/>
        <v>95.46293175115109</v>
      </c>
    </row>
    <row r="88" spans="1:10" ht="13.5">
      <c r="A88" s="4">
        <v>39400</v>
      </c>
      <c r="B88" s="5">
        <v>111.41</v>
      </c>
      <c r="C88" s="3">
        <v>1.6472</v>
      </c>
      <c r="D88" s="7">
        <f t="shared" si="6"/>
        <v>0.004236524247341</v>
      </c>
      <c r="E88" s="7">
        <f t="shared" si="7"/>
        <v>0.0010939589157652474</v>
      </c>
      <c r="F88" s="12">
        <f t="shared" si="8"/>
        <v>92.52553774603435</v>
      </c>
      <c r="G88" s="12">
        <f t="shared" si="9"/>
        <v>98.96064884349657</v>
      </c>
      <c r="I88" s="17">
        <f t="shared" si="10"/>
        <v>0.002665241581553124</v>
      </c>
      <c r="J88" s="16">
        <f t="shared" si="11"/>
        <v>95.71736352635122</v>
      </c>
    </row>
    <row r="89" spans="1:10" ht="13.5">
      <c r="A89" s="4">
        <v>39401</v>
      </c>
      <c r="B89" s="5">
        <v>110.35</v>
      </c>
      <c r="C89" s="3">
        <v>1.6402</v>
      </c>
      <c r="D89" s="7">
        <f t="shared" si="6"/>
        <v>-0.009514406247195017</v>
      </c>
      <c r="E89" s="7">
        <f t="shared" si="7"/>
        <v>-0.0042496357455075184</v>
      </c>
      <c r="F89" s="12">
        <f t="shared" si="8"/>
        <v>91.6452121916784</v>
      </c>
      <c r="G89" s="12">
        <f t="shared" si="9"/>
        <v>98.54010213277263</v>
      </c>
      <c r="I89" s="17">
        <f t="shared" si="10"/>
        <v>-0.006882020996351268</v>
      </c>
      <c r="J89" s="16">
        <f t="shared" si="11"/>
        <v>95.05863462084749</v>
      </c>
    </row>
    <row r="90" spans="1:10" ht="13.5">
      <c r="A90" s="4">
        <v>39402</v>
      </c>
      <c r="B90" s="5">
        <v>110.92</v>
      </c>
      <c r="C90" s="3">
        <v>1.6374</v>
      </c>
      <c r="D90" s="7">
        <f t="shared" si="6"/>
        <v>0.0051653828726778706</v>
      </c>
      <c r="E90" s="7">
        <f t="shared" si="7"/>
        <v>-0.001707108889159925</v>
      </c>
      <c r="F90" s="12">
        <f t="shared" si="8"/>
        <v>92.11859480109622</v>
      </c>
      <c r="G90" s="12">
        <f t="shared" si="9"/>
        <v>98.37188344848305</v>
      </c>
      <c r="I90" s="17">
        <f t="shared" si="10"/>
        <v>0.0017291369917589727</v>
      </c>
      <c r="J90" s="16">
        <f t="shared" si="11"/>
        <v>95.22300402235649</v>
      </c>
    </row>
    <row r="91" spans="1:10" ht="13.5">
      <c r="A91" s="4">
        <v>39405</v>
      </c>
      <c r="B91" s="5">
        <v>109.8</v>
      </c>
      <c r="C91" s="3">
        <v>1.6351</v>
      </c>
      <c r="D91" s="7">
        <f t="shared" si="6"/>
        <v>-0.010097367472051921</v>
      </c>
      <c r="E91" s="7">
        <f t="shared" si="7"/>
        <v>-0.001404665933797511</v>
      </c>
      <c r="F91" s="12">
        <f t="shared" si="8"/>
        <v>91.1884394983805</v>
      </c>
      <c r="G91" s="12">
        <f t="shared" si="9"/>
        <v>98.23370381495947</v>
      </c>
      <c r="I91" s="17">
        <f t="shared" si="10"/>
        <v>-0.005751016702924716</v>
      </c>
      <c r="J91" s="16">
        <f t="shared" si="11"/>
        <v>94.67537493572125</v>
      </c>
    </row>
    <row r="92" spans="1:10" ht="13.5">
      <c r="A92" s="4">
        <v>39406</v>
      </c>
      <c r="B92" s="5">
        <v>110.01</v>
      </c>
      <c r="C92" s="3">
        <v>1.6404</v>
      </c>
      <c r="D92" s="7">
        <f t="shared" si="6"/>
        <v>0.0019125683060110532</v>
      </c>
      <c r="E92" s="7">
        <f t="shared" si="7"/>
        <v>0.00324139196379436</v>
      </c>
      <c r="F92" s="12">
        <f t="shared" si="8"/>
        <v>91.36284361763971</v>
      </c>
      <c r="G92" s="12">
        <f t="shared" si="9"/>
        <v>98.55211775307903</v>
      </c>
      <c r="I92" s="17">
        <f t="shared" si="10"/>
        <v>0.0025769801349027066</v>
      </c>
      <c r="J92" s="16">
        <f t="shared" si="11"/>
        <v>94.91935149619508</v>
      </c>
    </row>
    <row r="93" spans="1:10" ht="13.5">
      <c r="A93" s="4">
        <v>39407</v>
      </c>
      <c r="B93" s="5">
        <v>108.4</v>
      </c>
      <c r="C93" s="3">
        <v>1.6366</v>
      </c>
      <c r="D93" s="7">
        <f t="shared" si="6"/>
        <v>-0.014635033178801882</v>
      </c>
      <c r="E93" s="7">
        <f t="shared" si="7"/>
        <v>-0.002316508168739295</v>
      </c>
      <c r="F93" s="12">
        <f t="shared" si="8"/>
        <v>90.02574536998587</v>
      </c>
      <c r="G93" s="12">
        <f t="shared" si="9"/>
        <v>98.32382096725746</v>
      </c>
      <c r="I93" s="17">
        <f t="shared" si="10"/>
        <v>-0.008475770673770588</v>
      </c>
      <c r="J93" s="16">
        <f t="shared" si="11"/>
        <v>94.1148368404103</v>
      </c>
    </row>
    <row r="94" spans="1:10" ht="13.5">
      <c r="A94" s="4">
        <v>39408</v>
      </c>
      <c r="B94" s="5">
        <v>108.51</v>
      </c>
      <c r="C94" s="3">
        <v>1.6349</v>
      </c>
      <c r="D94" s="7">
        <f t="shared" si="6"/>
        <v>0.001014760147601379</v>
      </c>
      <c r="E94" s="7">
        <f t="shared" si="7"/>
        <v>-0.0010387388488329874</v>
      </c>
      <c r="F94" s="12">
        <f t="shared" si="8"/>
        <v>90.11709990864544</v>
      </c>
      <c r="G94" s="12">
        <f t="shared" si="9"/>
        <v>98.22168819465307</v>
      </c>
      <c r="I94" s="17">
        <f t="shared" si="10"/>
        <v>-1.1989350615804195E-05</v>
      </c>
      <c r="J94" s="16">
        <f t="shared" si="11"/>
        <v>94.11370846463328</v>
      </c>
    </row>
    <row r="95" spans="1:10" ht="13.5">
      <c r="A95" s="4">
        <v>39412</v>
      </c>
      <c r="B95" s="5">
        <v>107.3</v>
      </c>
      <c r="C95" s="3">
        <v>1.6309</v>
      </c>
      <c r="D95" s="7">
        <f t="shared" si="6"/>
        <v>-0.011151045986545038</v>
      </c>
      <c r="E95" s="7">
        <f t="shared" si="7"/>
        <v>-0.0024466328215793087</v>
      </c>
      <c r="F95" s="12">
        <f t="shared" si="8"/>
        <v>89.11219998339007</v>
      </c>
      <c r="G95" s="12">
        <f t="shared" si="9"/>
        <v>97.9813757885251</v>
      </c>
      <c r="I95" s="17">
        <f t="shared" si="10"/>
        <v>-0.006798839404062174</v>
      </c>
      <c r="J95" s="16">
        <f t="shared" si="11"/>
        <v>93.47384447506151</v>
      </c>
    </row>
    <row r="96" spans="1:10" ht="13.5">
      <c r="A96" s="4">
        <v>39413</v>
      </c>
      <c r="B96" s="5">
        <v>108.94</v>
      </c>
      <c r="C96" s="3">
        <v>1.639</v>
      </c>
      <c r="D96" s="7">
        <f t="shared" si="6"/>
        <v>0.015284249767008484</v>
      </c>
      <c r="E96" s="7">
        <f t="shared" si="7"/>
        <v>0.004966582868354941</v>
      </c>
      <c r="F96" s="12">
        <f t="shared" si="8"/>
        <v>90.47421310522381</v>
      </c>
      <c r="G96" s="12">
        <f t="shared" si="9"/>
        <v>98.46800841093423</v>
      </c>
      <c r="I96" s="17">
        <f t="shared" si="10"/>
        <v>0.010125416317681712</v>
      </c>
      <c r="J96" s="16">
        <f t="shared" si="11"/>
        <v>94.42030606518573</v>
      </c>
    </row>
    <row r="97" spans="1:10" ht="13.5">
      <c r="A97" s="4">
        <v>39414</v>
      </c>
      <c r="B97" s="5">
        <v>110.09</v>
      </c>
      <c r="C97" s="3">
        <v>1.6482</v>
      </c>
      <c r="D97" s="7">
        <f t="shared" si="6"/>
        <v>0.010556269506150295</v>
      </c>
      <c r="E97" s="7">
        <f t="shared" si="7"/>
        <v>0.005613178767541305</v>
      </c>
      <c r="F97" s="12">
        <f t="shared" si="8"/>
        <v>91.42928328211943</v>
      </c>
      <c r="G97" s="12">
        <f t="shared" si="9"/>
        <v>99.02072694502857</v>
      </c>
      <c r="I97" s="17">
        <f t="shared" si="10"/>
        <v>0.0080847241368458</v>
      </c>
      <c r="J97" s="16">
        <f t="shared" si="11"/>
        <v>95.1836681926393</v>
      </c>
    </row>
    <row r="98" spans="1:10" ht="13.5">
      <c r="A98" s="4">
        <v>39415</v>
      </c>
      <c r="B98" s="5">
        <v>109.91</v>
      </c>
      <c r="C98" s="3">
        <v>1.6479</v>
      </c>
      <c r="D98" s="7">
        <f t="shared" si="6"/>
        <v>-0.00163502588790998</v>
      </c>
      <c r="E98" s="7">
        <f t="shared" si="7"/>
        <v>-0.00018201674554074732</v>
      </c>
      <c r="F98" s="12">
        <f t="shared" si="8"/>
        <v>91.2797940370401</v>
      </c>
      <c r="G98" s="12">
        <f t="shared" si="9"/>
        <v>99.00270351456896</v>
      </c>
      <c r="I98" s="17">
        <f t="shared" si="10"/>
        <v>-0.0009085213167253636</v>
      </c>
      <c r="J98" s="16">
        <f t="shared" si="11"/>
        <v>95.09719180108218</v>
      </c>
    </row>
    <row r="99" spans="1:10" ht="13.5">
      <c r="A99" s="4">
        <v>39416</v>
      </c>
      <c r="B99" s="5">
        <v>111.1</v>
      </c>
      <c r="C99" s="3">
        <v>1.6552</v>
      </c>
      <c r="D99" s="7">
        <f t="shared" si="6"/>
        <v>0.010827040305704694</v>
      </c>
      <c r="E99" s="7">
        <f t="shared" si="7"/>
        <v>0.004429880453911128</v>
      </c>
      <c r="F99" s="12">
        <f t="shared" si="8"/>
        <v>92.26808404617556</v>
      </c>
      <c r="G99" s="12">
        <f t="shared" si="9"/>
        <v>99.44127365575251</v>
      </c>
      <c r="I99" s="17">
        <f t="shared" si="10"/>
        <v>0.007628460379807911</v>
      </c>
      <c r="J99" s="16">
        <f t="shared" si="11"/>
        <v>95.82263696096774</v>
      </c>
    </row>
    <row r="100" spans="1:10" ht="13.5">
      <c r="A100" s="4">
        <v>39419</v>
      </c>
      <c r="B100" s="5">
        <v>110.45</v>
      </c>
      <c r="C100" s="3">
        <v>1.6517</v>
      </c>
      <c r="D100" s="7">
        <f t="shared" si="6"/>
        <v>-0.005850585058505775</v>
      </c>
      <c r="E100" s="7">
        <f t="shared" si="7"/>
        <v>-0.002114548090865198</v>
      </c>
      <c r="F100" s="12">
        <f t="shared" si="8"/>
        <v>91.72826177227805</v>
      </c>
      <c r="G100" s="12">
        <f t="shared" si="9"/>
        <v>99.23100030039053</v>
      </c>
      <c r="I100" s="17">
        <f t="shared" si="10"/>
        <v>-0.003982566574685487</v>
      </c>
      <c r="J100" s="16">
        <f t="shared" si="11"/>
        <v>95.44101692990877</v>
      </c>
    </row>
    <row r="101" spans="1:10" ht="13.5">
      <c r="A101" s="4">
        <v>39420</v>
      </c>
      <c r="B101" s="5">
        <v>109.71</v>
      </c>
      <c r="C101" s="3">
        <v>1.6478</v>
      </c>
      <c r="D101" s="7">
        <f t="shared" si="6"/>
        <v>-0.006699864191942129</v>
      </c>
      <c r="E101" s="7">
        <f t="shared" si="7"/>
        <v>-0.002361203608403417</v>
      </c>
      <c r="F101" s="12">
        <f t="shared" si="8"/>
        <v>91.11369487584086</v>
      </c>
      <c r="G101" s="12">
        <f t="shared" si="9"/>
        <v>98.99669570441577</v>
      </c>
      <c r="I101" s="17">
        <f t="shared" si="10"/>
        <v>-0.004530533900172773</v>
      </c>
      <c r="J101" s="16">
        <f t="shared" si="11"/>
        <v>95.00861816724085</v>
      </c>
    </row>
    <row r="102" spans="1:10" ht="13.5">
      <c r="A102" s="4">
        <v>39421</v>
      </c>
      <c r="B102" s="5">
        <v>110.9</v>
      </c>
      <c r="C102" s="3">
        <v>1.6461</v>
      </c>
      <c r="D102" s="7">
        <f t="shared" si="6"/>
        <v>0.010846777868927182</v>
      </c>
      <c r="E102" s="7">
        <f t="shared" si="7"/>
        <v>-0.0010316786017721125</v>
      </c>
      <c r="F102" s="12">
        <f t="shared" si="8"/>
        <v>92.10198488497632</v>
      </c>
      <c r="G102" s="12">
        <f t="shared" si="9"/>
        <v>98.89456293181138</v>
      </c>
      <c r="I102" s="17">
        <f t="shared" si="10"/>
        <v>0.004907549633577535</v>
      </c>
      <c r="J102" s="16">
        <f t="shared" si="11"/>
        <v>95.47487767651421</v>
      </c>
    </row>
    <row r="103" spans="1:10" ht="13.5">
      <c r="A103" s="4">
        <v>39422</v>
      </c>
      <c r="B103" s="5">
        <v>111.26</v>
      </c>
      <c r="C103" s="3">
        <v>1.6533</v>
      </c>
      <c r="D103" s="7">
        <f t="shared" si="6"/>
        <v>0.0032461677186654825</v>
      </c>
      <c r="E103" s="7">
        <f t="shared" si="7"/>
        <v>0.004373974849644746</v>
      </c>
      <c r="F103" s="12">
        <f t="shared" si="8"/>
        <v>92.40096337513495</v>
      </c>
      <c r="G103" s="12">
        <f t="shared" si="9"/>
        <v>99.32712526284173</v>
      </c>
      <c r="I103" s="17">
        <f t="shared" si="10"/>
        <v>0.0038100712841551143</v>
      </c>
      <c r="J103" s="16">
        <f t="shared" si="11"/>
        <v>95.83864376630773</v>
      </c>
    </row>
    <row r="104" spans="1:10" ht="13.5">
      <c r="A104" s="4">
        <v>39423</v>
      </c>
      <c r="B104" s="5">
        <v>111.69</v>
      </c>
      <c r="C104" s="3">
        <v>1.6527</v>
      </c>
      <c r="D104" s="7">
        <f t="shared" si="6"/>
        <v>0.0038648211396727916</v>
      </c>
      <c r="E104" s="7">
        <f t="shared" si="7"/>
        <v>-0.00036291054255122024</v>
      </c>
      <c r="F104" s="12">
        <f t="shared" si="8"/>
        <v>92.7580765717133</v>
      </c>
      <c r="G104" s="12">
        <f t="shared" si="9"/>
        <v>99.29107840192255</v>
      </c>
      <c r="I104" s="17">
        <f t="shared" si="10"/>
        <v>0.0017509552985607857</v>
      </c>
      <c r="J104" s="16">
        <f t="shared" si="11"/>
        <v>96.00645294741723</v>
      </c>
    </row>
    <row r="105" spans="1:10" ht="13.5">
      <c r="A105" s="4">
        <v>39426</v>
      </c>
      <c r="B105" s="5">
        <v>111.63</v>
      </c>
      <c r="C105" s="3">
        <v>1.6587</v>
      </c>
      <c r="D105" s="7">
        <f t="shared" si="6"/>
        <v>-0.0005372011818426392</v>
      </c>
      <c r="E105" s="7">
        <f t="shared" si="7"/>
        <v>0.0036304229442729596</v>
      </c>
      <c r="F105" s="12">
        <f t="shared" si="8"/>
        <v>92.70824682335353</v>
      </c>
      <c r="G105" s="12">
        <f t="shared" si="9"/>
        <v>99.65154701111449</v>
      </c>
      <c r="I105" s="17">
        <f t="shared" si="10"/>
        <v>0.0015466108812151602</v>
      </c>
      <c r="J105" s="16">
        <f t="shared" si="11"/>
        <v>96.15493757221259</v>
      </c>
    </row>
    <row r="106" spans="1:10" ht="13.5">
      <c r="A106" s="4">
        <v>39427</v>
      </c>
      <c r="B106" s="5">
        <v>110.61</v>
      </c>
      <c r="C106" s="3">
        <v>1.6566</v>
      </c>
      <c r="D106" s="7">
        <f t="shared" si="6"/>
        <v>-0.00913732867508732</v>
      </c>
      <c r="E106" s="7">
        <f t="shared" si="7"/>
        <v>-0.0012660517272562455</v>
      </c>
      <c r="F106" s="12">
        <f t="shared" si="8"/>
        <v>91.86114110123744</v>
      </c>
      <c r="G106" s="12">
        <f t="shared" si="9"/>
        <v>99.52538299789731</v>
      </c>
      <c r="I106" s="17">
        <f t="shared" si="10"/>
        <v>-0.0052016902011717825</v>
      </c>
      <c r="J106" s="16">
        <f t="shared" si="11"/>
        <v>95.65476937564893</v>
      </c>
    </row>
    <row r="107" spans="1:10" ht="13.5">
      <c r="A107" s="4">
        <v>39428</v>
      </c>
      <c r="B107" s="5">
        <v>112.18</v>
      </c>
      <c r="C107" s="3">
        <v>1.6684</v>
      </c>
      <c r="D107" s="7">
        <f t="shared" si="6"/>
        <v>0.01419401500768469</v>
      </c>
      <c r="E107" s="7">
        <f t="shared" si="7"/>
        <v>0.007123023059278033</v>
      </c>
      <c r="F107" s="12">
        <f t="shared" si="8"/>
        <v>93.16501951665144</v>
      </c>
      <c r="G107" s="12">
        <f t="shared" si="9"/>
        <v>100.2343045959748</v>
      </c>
      <c r="I107" s="17">
        <f t="shared" si="10"/>
        <v>0.010658519033481362</v>
      </c>
      <c r="J107" s="16">
        <f t="shared" si="11"/>
        <v>96.67430755568255</v>
      </c>
    </row>
    <row r="108" spans="1:10" ht="13.5">
      <c r="A108" s="4">
        <v>39429</v>
      </c>
      <c r="B108" s="5">
        <v>112.16</v>
      </c>
      <c r="C108" s="3">
        <v>1.6693</v>
      </c>
      <c r="D108" s="7">
        <f t="shared" si="6"/>
        <v>-0.00017828489926907665</v>
      </c>
      <c r="E108" s="7">
        <f t="shared" si="7"/>
        <v>0.0005394389834572078</v>
      </c>
      <c r="F108" s="12">
        <f t="shared" si="8"/>
        <v>93.14840960053151</v>
      </c>
      <c r="G108" s="12">
        <f t="shared" si="9"/>
        <v>100.2883748873536</v>
      </c>
      <c r="I108" s="17">
        <f t="shared" si="10"/>
        <v>0.00018057704209406555</v>
      </c>
      <c r="J108" s="16">
        <f t="shared" si="11"/>
        <v>96.69176471618744</v>
      </c>
    </row>
    <row r="109" spans="1:10" ht="13.5">
      <c r="A109" s="4">
        <v>39430</v>
      </c>
      <c r="B109" s="5">
        <v>113.39</v>
      </c>
      <c r="C109" s="3">
        <v>1.6629</v>
      </c>
      <c r="D109" s="7">
        <f t="shared" si="6"/>
        <v>0.01096647646219684</v>
      </c>
      <c r="E109" s="7">
        <f t="shared" si="7"/>
        <v>-0.0038339423710537224</v>
      </c>
      <c r="F109" s="12">
        <f t="shared" si="8"/>
        <v>94.16991944190681</v>
      </c>
      <c r="G109" s="12">
        <f t="shared" si="9"/>
        <v>99.90387503754886</v>
      </c>
      <c r="I109" s="17">
        <f t="shared" si="10"/>
        <v>0.0035662670455715584</v>
      </c>
      <c r="J109" s="16">
        <f t="shared" si="11"/>
        <v>97.03659337027294</v>
      </c>
    </row>
    <row r="110" spans="1:12" ht="13.5">
      <c r="A110" s="4">
        <v>39433</v>
      </c>
      <c r="B110" s="5">
        <v>112.94</v>
      </c>
      <c r="C110" s="3">
        <v>1.6544</v>
      </c>
      <c r="D110" s="7">
        <f t="shared" si="6"/>
        <v>-0.00396860393332743</v>
      </c>
      <c r="E110" s="7">
        <f t="shared" si="7"/>
        <v>-0.005111552107763484</v>
      </c>
      <c r="F110" s="12">
        <f t="shared" si="8"/>
        <v>93.79619632920854</v>
      </c>
      <c r="G110" s="12">
        <f t="shared" si="9"/>
        <v>99.39321117452694</v>
      </c>
      <c r="I110" s="17">
        <f t="shared" si="10"/>
        <v>-0.004540078020545457</v>
      </c>
      <c r="J110" s="16">
        <f t="shared" si="11"/>
        <v>96.59603966552396</v>
      </c>
      <c r="L110" s="5"/>
    </row>
    <row r="114" ht="13.5">
      <c r="E114" s="20"/>
    </row>
    <row r="117" spans="4:9" ht="13.5">
      <c r="D117" s="18"/>
      <c r="I117" s="18"/>
    </row>
  </sheetData>
  <mergeCells count="5">
    <mergeCell ref="C3:D3"/>
    <mergeCell ref="B9:C9"/>
    <mergeCell ref="D9:E9"/>
    <mergeCell ref="I9:J9"/>
    <mergeCell ref="F9:G9"/>
  </mergeCells>
  <hyperlinks>
    <hyperlink ref="A1" r:id="rId1" display="スワップ派のためのFXポートフォリオ　相関を使ってポートフォリオの標準偏差を計算する　2008/01/02"/>
    <hyperlink ref="K1" r:id="rId2" display="© スワップ派のためのFXポートフォリオ"/>
  </hyperlinks>
  <printOptions/>
  <pageMargins left="0.75" right="0.75" top="1" bottom="1" header="0.512" footer="0.512"/>
  <pageSetup horizontalDpi="300" verticalDpi="300" orientation="portrait" paperSize="9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quants</cp:lastModifiedBy>
  <dcterms:created xsi:type="dcterms:W3CDTF">1997-01-08T22:48:59Z</dcterms:created>
  <dcterms:modified xsi:type="dcterms:W3CDTF">2008-01-01T11:58:30Z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